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5" windowWidth="15600" windowHeight="9435" activeTab="0"/>
  </bookViews>
  <sheets>
    <sheet name="ВР-1Ф т.1000-3100" sheetId="1" r:id="rId1"/>
    <sheet name="ВР-1Ф т.4000" sheetId="2" r:id="rId2"/>
    <sheet name="ВР-2д" sheetId="3" r:id="rId3"/>
    <sheet name="ВР-4БЛ" sheetId="4" r:id="rId4"/>
    <sheet name="ВР-8доп" sheetId="5" r:id="rId5"/>
    <sheet name="ВР-5МЛУ" sheetId="6" r:id="rId6"/>
    <sheet name="ВР-8доп-ФСИН" sheetId="7" r:id="rId7"/>
    <sheet name="ВР-5МЛУ-ФСИН" sheetId="8" r:id="rId8"/>
    <sheet name="Примечания и пояснения" sheetId="9" r:id="rId9"/>
  </sheets>
  <definedNames/>
  <calcPr fullCalcOnLoad="1"/>
</workbook>
</file>

<file path=xl/comments1.xml><?xml version="1.0" encoding="utf-8"?>
<comments xmlns="http://schemas.openxmlformats.org/spreadsheetml/2006/main">
  <authors>
    <author>Sergey</author>
  </authors>
  <commentList>
    <comment ref="B15" authorId="0">
      <text>
        <r>
          <rPr>
            <b/>
            <sz val="9"/>
            <rFont val="Tahoma"/>
            <family val="2"/>
          </rPr>
          <t>Достаточно оценочного значения</t>
        </r>
      </text>
    </comment>
    <comment ref="B11" authorId="0">
      <text>
        <r>
          <rPr>
            <b/>
            <sz val="9"/>
            <rFont val="Tahoma"/>
            <family val="2"/>
          </rPr>
          <t>Включаются средства на закупку всех медикаментов, вакцин, аллергенов, перевязочного материала, исключая перечисленные в п. 3</t>
        </r>
      </text>
    </comment>
    <comment ref="B25" authorId="0">
      <text>
        <r>
          <rPr>
            <b/>
            <sz val="9"/>
            <rFont val="Tahoma"/>
            <family val="2"/>
          </rPr>
          <t>Расходы на все формы обучения персонала</t>
        </r>
      </text>
    </comment>
    <comment ref="B39" authorId="0">
      <text>
        <r>
          <rPr>
            <b/>
            <sz val="9"/>
            <rFont val="Tahoma"/>
            <family val="2"/>
          </rPr>
          <t>Все прочие расходы, включая коммунальные расходы, расходы на текущий (не капитальный) ремонт и другие расходы, не перечислленные в рубриках 2-17</t>
        </r>
      </text>
    </comment>
    <comment ref="B17" authorId="0">
      <text>
        <r>
          <rPr>
            <b/>
            <sz val="9"/>
            <rFont val="Tahoma"/>
            <family val="2"/>
          </rPr>
          <t>За исключением препаратов, переданных на баланс из Центров АНтиСПИД</t>
        </r>
      </text>
    </comment>
    <comment ref="B30" authorId="0">
      <text>
        <r>
          <rPr>
            <b/>
            <sz val="9"/>
            <rFont val="Tahoma"/>
            <family val="2"/>
          </rPr>
          <t>Включая передвижные флюорографические установки и передвижные цифровые установки для исследования орагнов грудной клетки, поскольку в соответствии с ОКОФ они отнесены не к автотранспорту, а к оборудованию</t>
        </r>
      </text>
    </comment>
    <comment ref="B35" authorId="0">
      <text>
        <r>
          <rPr>
            <b/>
            <sz val="9"/>
            <rFont val="Tahoma"/>
            <family val="2"/>
          </rPr>
          <t>Сюда не включаются  передвижные флюорографы и передвижные цифровые установки для исследования органов грудной клетки, поскольку в соответствии с ОКОФ они отнесены к автотранспорту</t>
        </r>
      </text>
    </comment>
    <comment ref="B22" authorId="0">
      <text>
        <r>
          <rPr>
            <b/>
            <sz val="9"/>
            <rFont val="Tahoma"/>
            <family val="2"/>
          </rPr>
          <t>Исключая выплаты за работу с COVID-19!</t>
        </r>
      </text>
    </comment>
    <comment ref="B23" authorId="0">
      <text>
        <r>
          <rPr>
            <b/>
            <sz val="9"/>
            <rFont val="Tahoma"/>
            <family val="2"/>
          </rPr>
          <t>Исключая выплаты за работу, связанную с COVID-19!</t>
        </r>
      </text>
    </comment>
    <comment ref="B24" authorId="0">
      <text>
        <r>
          <rPr>
            <b/>
            <sz val="9"/>
            <rFont val="Tahoma"/>
            <family val="2"/>
          </rPr>
          <t>Исключая выплаты за работу, связанную с COVID-19!</t>
        </r>
      </text>
    </comment>
  </commentList>
</comments>
</file>

<file path=xl/comments2.xml><?xml version="1.0" encoding="utf-8"?>
<comments xmlns="http://schemas.openxmlformats.org/spreadsheetml/2006/main">
  <authors>
    <author>Sergey</author>
  </authors>
  <commentList>
    <comment ref="B13" authorId="0">
      <text>
        <r>
          <rPr>
            <b/>
            <sz val="9"/>
            <rFont val="Tahoma"/>
            <family val="2"/>
          </rPr>
          <t>Достаточно оценочного значения</t>
        </r>
      </text>
    </comment>
    <comment ref="B9" authorId="0">
      <text>
        <r>
          <rPr>
            <b/>
            <sz val="9"/>
            <rFont val="Tahoma"/>
            <family val="2"/>
          </rPr>
          <t>Включаются средства на закупку всех медикаментов, вакцин, аллергенов, перевязочного материала, исключая перечисленные в п. 3</t>
        </r>
      </text>
    </comment>
    <comment ref="B25" authorId="0">
      <text>
        <r>
          <rPr>
            <b/>
            <sz val="9"/>
            <rFont val="Tahoma"/>
            <family val="2"/>
          </rPr>
          <t>Расходы на все формы обучения персонала</t>
        </r>
      </text>
    </comment>
    <comment ref="B37" authorId="0">
      <text>
        <r>
          <rPr>
            <b/>
            <sz val="9"/>
            <rFont val="Tahoma"/>
            <family val="2"/>
          </rPr>
          <t>Все прочие расходы, включая коммунальные расходы, расходы на текущий (не капитальный) ремонт и другие расходы, не перечислленные в рубриках 2-17</t>
        </r>
      </text>
    </comment>
    <comment ref="B18" authorId="0">
      <text>
        <r>
          <rPr>
            <b/>
            <sz val="9"/>
            <rFont val="Tahoma"/>
            <family val="2"/>
          </rPr>
          <t>Исключая выплаты за работу с COVID-19!</t>
        </r>
      </text>
    </comment>
    <comment ref="B19" authorId="0">
      <text>
        <r>
          <rPr>
            <b/>
            <sz val="9"/>
            <rFont val="Tahoma"/>
            <family val="2"/>
          </rPr>
          <t>Исключая выплаты за работу, связанную с COVID-19!</t>
        </r>
      </text>
    </comment>
    <comment ref="B20" authorId="0">
      <text>
        <r>
          <rPr>
            <b/>
            <sz val="9"/>
            <rFont val="Tahoma"/>
            <family val="2"/>
          </rPr>
          <t>Исключая выплаты за работу, связанную с COVID-19!</t>
        </r>
      </text>
    </comment>
  </commentList>
</comments>
</file>

<file path=xl/sharedStrings.xml><?xml version="1.0" encoding="utf-8"?>
<sst xmlns="http://schemas.openxmlformats.org/spreadsheetml/2006/main" count="947" uniqueCount="467">
  <si>
    <t>В т. 1100 включаются сведения о числе пациентов, которым в отчётном году впервые было назначено лечение инновационными противотуберкулёзными препаратами: бедаквилин, деламанид, тиоуреидоиминометилпиридиния перхлорат. В эту таблицу не включаются сведения о числе пациентов, которые начали получать указанные препараты в предыдущие годы, и в отчётном году только продолжали лечение ими. Также в т. 1100 не включаются пациенты, получающие указанные препараты в учреждениях ФСИН России (они включаются в форму ВР-5МЛУ-ФСИН)</t>
  </si>
  <si>
    <t>Закупка или поставка антиретровирусных препаратов, всего</t>
  </si>
  <si>
    <t>В графу 5 включают стоимость медикаментов, оборудования, услуг и прочих поступлений, осуществляемых из средств бюджета субъекта Российской Федерации. В том случае, если эти средства или материальные ценности были переданы из противотуберкулёзных организаций, они не указываются.</t>
  </si>
  <si>
    <t>Диагноз туберкулёза снят</t>
  </si>
  <si>
    <t>3. Первичным документом для составления формы ВР-5МЛУ-ФСИН является контрольная карта случая лечения туберкулёза по IV, V режиму химиотерапии.</t>
  </si>
  <si>
    <t>3. Первичным документом для составления формы ВР-5МЛУ является контрольная карта лечения случая туберкулёза по IV, V режиму химиотерапии.</t>
  </si>
  <si>
    <t>Инструкция по заполнению формы ВР-2д</t>
  </si>
  <si>
    <t>При заполнении формы ВР-2Д используется следующие критерии отбора:</t>
  </si>
  <si>
    <t>- возраст ребёнка до 5 лет</t>
  </si>
  <si>
    <t>- группа диспансерного наблюдения на момент контакта или в настоящее время значения не имеет</t>
  </si>
  <si>
    <t>-- больной туберкулёзом зарегистрирован в отчётном году в журнале 03-ТБ/у как впервые выявленный больной или как случай рецидива туберкулёза</t>
  </si>
  <si>
    <t>-- у больного туберкулёзом было выявлено бактериовыделение (методом микроскопии или посева), либо выделена ДНК микобактерии туберкулёза методом ПЦР</t>
  </si>
  <si>
    <t>Всего лиц. которым в отчётном году была назначена или продолжена антиретровирусная терапия</t>
  </si>
  <si>
    <t>Критерий</t>
  </si>
  <si>
    <t>Т. 4000 формы ВР-1Ф НЕ заполняется медицинскими организациями, оказывающими только специализированную помощь больным туберкулёзом, сведения о которых указаны в т. 1000.</t>
  </si>
  <si>
    <t>В строке 9 указываются расходы на питание больных туберкулёзом в круглосуточных и дневных туберкулёзных стационарах.</t>
  </si>
  <si>
    <t>В строке 12 указываются расходы на строительство туберкулёзных отделений и кабинетов (в том случае, если эти средства можно выделить отдельно).</t>
  </si>
  <si>
    <t>В строку 13 включают расходы на социальную поддержку пациентов с туберкулёзом, из них:</t>
  </si>
  <si>
    <t>- в строку 13.1. включают расходы на продуктовые наборы;</t>
  </si>
  <si>
    <t>- в строку 13.2. включают расходы на приобретение жилья.</t>
  </si>
  <si>
    <t>В строку 14 включают расходы на закупку тест-систем для выявления ВИЧ-инфекции и диагностики особенностей её течения.</t>
  </si>
  <si>
    <t>Строка 15 (прочие расходы) формируется автоматически. В этой строке остаются расходы на текущий (не капитальный) ремонт, коммунальные расходы и прочие расходы, не классифицированные в остальных строках. Для туберкулёзных кабинетов коммунальные расходы включаются в том случае, если туберкулёзный кабинет имеет отдельные приборы учёта коммунальных услуг.</t>
  </si>
  <si>
    <t>В графу 4 включают средства, стоимость медикаментов, оборудования, услуг и прочих поступлений, осуществляемых из средств федерального бюджета. В том случае, если эти средства или материальные ценности предварительно прошли по балансу противотуберкулёзных организаций, они не указываются.</t>
  </si>
  <si>
    <t>в т.ч. врачей, биологов, фармацевтов</t>
  </si>
  <si>
    <t>в т.ч. среднего мед. персонала</t>
  </si>
  <si>
    <t>в т.ч. прочих сотрудников</t>
  </si>
  <si>
    <t>в т.ч. передвижных флюорографических установок</t>
  </si>
  <si>
    <t>Сведения о числа лиц, которым в отчётном году впервые было назначено инновационными препаратами: бедаквилин, тиоуреидоиминометилпиридиния перхлорат (перхлозон), деламанид
(за исключением организаций ФСИН России).</t>
  </si>
  <si>
    <t>в т.ч. здания лечебных и диагностических подразделений</t>
  </si>
  <si>
    <t>в т.ч. передвижные флюорографические установки и передвижные цифровые установки для исследования органов грудной клетки</t>
  </si>
  <si>
    <t>В строке 3 указываются средства, потраченные на закупку расходных материалов для исследования мазков мокроты, культуры, тестов на лекарственную чувствительность МБТ (включая молекулярно-генетические методы).</t>
  </si>
  <si>
    <t>В строке 7 указываются расходы на проведение работы в курируемых учреждениях, включая командировочные расходы. В случае кураторских выездов на автотранспорте противотуберкулёзных организаций в эту статью включаются расходы на ГСМ.</t>
  </si>
  <si>
    <t>В строке 8 указываются расходы на информационно-просветительскую деятельность (включая проведение дня борьбы с туберкулёзом, поддержание сайтов противотуберкулёзных организаций, за исключением средств, включенных в строку 4) в том случае, если она оказывалась на возмездной основе и средства проходили по балансу противотуберкулёзных организаций.</t>
  </si>
  <si>
    <r>
      <t xml:space="preserve">В строке 10 указываются все расходы на приобретение оборудования, </t>
    </r>
    <r>
      <rPr>
        <b/>
        <sz val="10"/>
        <rFont val="Arial Cyr"/>
        <family val="0"/>
      </rPr>
      <t xml:space="preserve">включая передвижные флюорографические установки или передвижные цифровые аппараты для исследования органов грудной клетки. </t>
    </r>
    <r>
      <rPr>
        <sz val="10"/>
        <rFont val="Arial Cyr"/>
        <family val="0"/>
      </rPr>
      <t>Сюда же в графу 8 или 9 включают балансовую стоимость оборудования, переданного Госкомимуществом и другими организациями с обязательным пояснением на листе "Примечания и пояснения" форм ЕСН.</t>
    </r>
  </si>
  <si>
    <t>В т. 1200 указывается число пациентов, которые получали продуктовые наборы, распределяемые противотуберкулёзными медицинскими организациями (как начавших лечение в прошлом году и продолживших в отчётном году, так и начавших лечение в отчётном году). Здесь не указываются пациенты, получающие продуктовые наборы, закупка которых указана в прочих организациях (т. 4000)</t>
  </si>
  <si>
    <t>В графе 1 указывается первоначальная стоимость, в графе 2 указывается остаточная стоимость.</t>
  </si>
  <si>
    <t>В строке 2 указывается стоимость оборудования, в том числе:</t>
  </si>
  <si>
    <t>В строке 1 указывается первоначальная и остаточная стоимость всех зданий и сооружений, в том числе:</t>
  </si>
  <si>
    <t>в строке 2.1. указывается стоимость только передвижных флюорографических установок (из с. 2).</t>
  </si>
  <si>
    <t>в строке 1.1. указывается первоначальная и остаточная стоимость только зданий, в которых имеются койки, осуществляется приём больных или расположены лабораторные подразделения (из с. 1).</t>
  </si>
  <si>
    <t>Число детей в возрасте до 5 лет из семейного контакта с больным туберкулёзом - впервые выявленным или с рецидивом туберкулёза с наличием бактериовыделения, либо выявлением ДНК микобактерий туберкулёза, которым был проведен курс химиопрофилактики</t>
  </si>
  <si>
    <t>Микроскопией или посевом</t>
  </si>
  <si>
    <t>В строке 10 указываются расходы на приобретение оборудования для туберкулёзных отделений и кабинетов, а также для выявления и диагностики туберкулёза (включая передвижные флюорографические установки), в строке 10.1 указываются в том числе расходы на приобретение оборудования для микробиологических исследований.</t>
  </si>
  <si>
    <t>В строке 2.3.1. указываются ориентировочные расходы на противотуберкулёзные препараты первого ряда для профилактики туберкулёза у ВИЧ-инфицированных.</t>
  </si>
  <si>
    <t>В строке 1 указывается общее финансирование противотуберкулёзных мероприятий - сумма всех средств по статьям 2-14</t>
  </si>
  <si>
    <t>В строке 6 указываются расходы на обучение персонала туберкулёзных отделений и кабинетов. Если обучение потребовало оплату проезда и проживания, эти расходы также включаются в указанную строку</t>
  </si>
  <si>
    <t>В строке 11 указываются расходы на капитальный ремонт и реконструкцию туберкулёзных отделений и кабинетов (в том случае, если расходы на их капитальный ремонт и реконструкцию можно выделить отдельно).  Сюда не включаются средства, затраченные на текущий ремонт - они включаются в прочие расходы. Понятия "капитальный ремонт" и "реконструкция" определены Федеральным законом от 25 июля 2011 г. № 215-ФЗ. Согласно 215-ФЗ:</t>
  </si>
  <si>
    <t>В таблице указывается финансирование закупок антиретровирусных препаратов раздельно по бюджетам</t>
  </si>
  <si>
    <t>13</t>
  </si>
  <si>
    <t>Дата</t>
  </si>
  <si>
    <t>Вопрос/пояснение</t>
  </si>
  <si>
    <t>Источник вопроса/ пояснения</t>
  </si>
  <si>
    <t>МБТ (-)/нет данных</t>
  </si>
  <si>
    <t>Сведения о числе сотрудников, работающих в противотуберкулёзных медицинских организациях</t>
  </si>
  <si>
    <t>Состояние основных фондов противотуберкулёзных медицинских организаций</t>
  </si>
  <si>
    <r>
      <t xml:space="preserve">В строке 2 указывается финансирование закупок медикаментов для лечения пациентов с туберкулёзом и профилактики заболевания туберкулёзом (включая препараты для купирования побочных эффектов, возникающих при лечении или химиопрофилактики туберкулёза). </t>
    </r>
    <r>
      <rPr>
        <u val="single"/>
        <sz val="10"/>
        <rFont val="Arial Cyr"/>
        <family val="0"/>
      </rPr>
      <t>Расходы на медикаменты, приобретенные для лечения сопутствующей патологии у пациентов с туберкулёзом (например, антиретровирусные или психотропные препараты) в этой строке не указываются</t>
    </r>
    <r>
      <rPr>
        <sz val="10"/>
        <rFont val="Arial Cyr"/>
        <family val="0"/>
      </rPr>
      <t>.</t>
    </r>
  </si>
  <si>
    <t>т. 3100</t>
  </si>
  <si>
    <t>Площадь лечебно-диагностических подразделений противотуберкулёзных медицинских организаций</t>
  </si>
  <si>
    <t>Инструкция по заполнению т. 3100 формы ВР-1Ф</t>
  </si>
  <si>
    <t>Наличие бактериовыделения, определяемого любым методом</t>
  </si>
  <si>
    <r>
      <t>В т. 1000</t>
    </r>
    <r>
      <rPr>
        <sz val="11"/>
        <color indexed="8"/>
        <rFont val="Calibri"/>
        <family val="2"/>
      </rPr>
      <t xml:space="preserve"> указываются сведения о результатах основного курса химиотерапии впервые выявленных больных туберкулёзом детей в возрасте 0-14 лет вне зависимости от их статуса и ведомственной принадлежности. Сведения о курсах химиопрофилактики, превентивной теапии и тест-терапии в форму не включаются.</t>
    </r>
  </si>
  <si>
    <t>В строке 1 заполняются сведения о исходах основного курса лечения впервые выявленных детей, страдающих туберкулёзом с бактериовыделением, определяемым любым методом (микроскопией мокроты или посевом мокроты) в возрасте 0-14 лет. Случаи выделения ДНК возбудителя не включаются в строку, т.к. не относятся к методам выявления бактериовыделения.</t>
  </si>
  <si>
    <t>В строке 2 заполняются сведения о исходах основного курса лечения страдающих туберкулёзом детей без установленного бактериовыделения в возрасте 0-14 лет</t>
  </si>
  <si>
    <t>В строке 3 заполняются сведения о исходах основного курса лечения впервые выявленных детей, страдающих рецидивом туберкулёза с бактериовыделением, определяемым любым методом (микроскопией мокроты или посевом мокроты) в возрасте 0-14 лет. Случаи выделения ДНК возбудителя не включаются в строку, т.к. не относятся к методам выявления бактериовыделения.</t>
  </si>
  <si>
    <t>В строке 4 заполняются сведения о исходах основного курса лечения страдающих рецидивом туберкулёза детей без установленного бактериовыделения в возрасте 0-14 лет</t>
  </si>
  <si>
    <t>В строке 6 указываются расходы на проведение совещаний и конференций, включая аренду помещений для их проведения, командировочные расходы, питание и пр. Сюда же включаются командировочные расходы для проведения совещаний, конференций.</t>
  </si>
  <si>
    <t>№ строки</t>
  </si>
  <si>
    <t>Туберкулёз внелегочных локализаций</t>
  </si>
  <si>
    <t>Регистрационная группа</t>
  </si>
  <si>
    <t>Закупка тест-систем для выявления ВИЧ-инфекции и диагностики особенностей её течения</t>
  </si>
  <si>
    <t>Врачей, биологов, фармацевтов</t>
  </si>
  <si>
    <t>В строке 2.4 указываются расходы на приобретение противотуберкулёзных препаратов резервного ряда (канамицина, амикацина, капреомицина, аминосалициловой кислоты, протионамида, циклосерина, теризидона, антибиотиков фторхинолонового ряда для лечения пациентов с туберкулёзом), а также комбинированных препаратов, включающих в себя указанные выше препараты (за исключением препаратов, указанных в п. 2.3).  В случае, эти препараты приобретаются централизованно и проходят по балансу медицинских организаций, оказывающих специализированную противотуберкулёзную помощь (т.е. средства на их приобретение полностью указаны в т. 1000), они в строке 2.4. не указываются. Также не указываются расходы на приобретение антибиотиков фторхинолонового ряда для лечения общесоматических пациентов</t>
  </si>
  <si>
    <t>В строке 2.2. указываются расходы на приобретение аллергена туберкулёзного очищенного (туберкулина), аллергена туберкулёзного рекомбинантного (диаскинтеста), а также иных иммунологических тестов для выявления туберкулёзной инфекции у детей (квантифероновые тесты, T-spot TB и т.п.). В случае, эти препараты приобретаются централизованно и проходят по балансу медицинских организаций, оказывающих специализированную противотуберкулёзную помощь (т.е. средства на их приобретение полностью указаны в т. 1000), они в строке 2.1. не указываются. При сборе сведений рекомендуется сверять сведения в с. 2.2 со сведениями ф. № 30 "Сведения о медицинской организации". Если в ф. № 30 показана деятельность в виде обследования населения методами иммунодиагностики, а в с. 2.2 расходы отсутствуют, следует уточнять источник получения средств для иммунодиагностики туберкулёза указанной организацией.</t>
  </si>
  <si>
    <t>2.1.</t>
  </si>
  <si>
    <t>2.2.</t>
  </si>
  <si>
    <t>3.1</t>
  </si>
  <si>
    <t>3.2</t>
  </si>
  <si>
    <t>В т. 3000 указываются сведения о результатах основного курса химиотерапии случаев лечения по I, II(А, Б), III режимам химиотерапии - после неэффективного курса химиотерапии, после прерывания курса химиотерапии, прочих повторных случаев лечения (за исключением случаев рециива туберкулёза и переведенных для продолжения лечения). Случаи лечения по IV, V режимам химиотерапии в таблицу не включаются.</t>
  </si>
  <si>
    <t>В строке 1 заполняются сведения об исходах лечения случаев после неэффективного курса химиотерапии, в строке 2 - после прерывания случаев химиотерапии, в строке 3 - "прочих" случаев лечения. Сведения о случаях лечения, переведенных для продолжения лечения, в форму не вносятся, но сообщаются в то учредение, в котором больной был первоначально зарегистрирован.</t>
  </si>
  <si>
    <t>В строках 1 и 2 заполняются сведения о исходах основного курса лечения новых случаев туберкулёза, а в строках 3, 4 - случаи лечения рецидива туберкулёза.</t>
  </si>
  <si>
    <t>Источник сведений - региональный журнал 03-ТБ/у. Исходы курсов химиотерапии указываются в соответствии со стандартными определениями, регламентированными Приказом Минздрава России № 50 от 13.02.2004 г. "О введении в действие учётной и отчётной документации мониторинга туберкулёза" с дополнениями, регламентированными информационным письмом от 19.12.2008 г. "Отдельные разъяснения по заполнению учётно-отчётной документации, утверждённой Приказом Минздрава России от 13 февраля 2004 года "О введение в действие учётной и отчётной документации мониторинга туберкулёза". Если исход курса химиотерапии по режимам I, III, II, II-A, II-Б ещё не определён, данный случай лечения включается в графу 12.</t>
  </si>
  <si>
    <r>
      <t>В т. 3000</t>
    </r>
    <r>
      <rPr>
        <sz val="11"/>
        <color indexed="8"/>
        <rFont val="Calibri"/>
        <family val="2"/>
      </rPr>
      <t xml:space="preserve"> указываются сведения о результатах основного курса химиотерапии случаев лечения по I, II(А, Б), III режимам химиотерапии - после неэффективного курса химиотерапии, после прерывания курса химиотерапии, прочих повторных случаев лечения (за исключением случаев рециива туберкулёза и переведенных для продолжения лечения). Случаи лечения по IV, V режимам химиотерапии в таблицу не включаются.</t>
    </r>
  </si>
  <si>
    <t>Код ОКЕИ 642 - единица.</t>
  </si>
  <si>
    <t>Субъект Российской Федерации</t>
  </si>
  <si>
    <t>Федеральный бюджет</t>
  </si>
  <si>
    <t>Всего</t>
  </si>
  <si>
    <t>Бюджет субъекта Российской Федерации</t>
  </si>
  <si>
    <t>Муниципальный бюджет</t>
  </si>
  <si>
    <t>2.3</t>
  </si>
  <si>
    <t>2.2</t>
  </si>
  <si>
    <t>2.1</t>
  </si>
  <si>
    <t>т. 1000</t>
  </si>
  <si>
    <t>Финансирование противотуберкулёзных мероприятий в медицинских организациях, оказывающих специализированную противотуберкулёзную помощь</t>
  </si>
  <si>
    <t xml:space="preserve">Раздел </t>
  </si>
  <si>
    <t>№ п/п</t>
  </si>
  <si>
    <t>2.4.</t>
  </si>
  <si>
    <t>2.3.1.</t>
  </si>
  <si>
    <t>В том числе для профилактики туберкулёза у лиц с ВИЧ-инфекцией</t>
  </si>
  <si>
    <t>2.5.</t>
  </si>
  <si>
    <t>Антиретровирусные препараты</t>
  </si>
  <si>
    <t>Финансирование закупок медикаментов, всего</t>
  </si>
  <si>
    <t>2.6.</t>
  </si>
  <si>
    <t>Поставки расходных материалов для исследования мазков мокроты, культуры, тестов на лекарственную чувствительность МБТ (включая молекулярно-генетические методы)</t>
  </si>
  <si>
    <t>3.</t>
  </si>
  <si>
    <t>4</t>
  </si>
  <si>
    <t>4.1.</t>
  </si>
  <si>
    <t>В т.ч. врачей</t>
  </si>
  <si>
    <t>В т.ч. среднего мед. персонала</t>
  </si>
  <si>
    <t>Прочих сотрудников</t>
  </si>
  <si>
    <t>4.2</t>
  </si>
  <si>
    <t>4.3</t>
  </si>
  <si>
    <t>5.</t>
  </si>
  <si>
    <t>Обучение персонала</t>
  </si>
  <si>
    <t>Проведение совещаний, конференций</t>
  </si>
  <si>
    <t>6.</t>
  </si>
  <si>
    <t>7.</t>
  </si>
  <si>
    <t>Расходы на кураторскую работу (включая расходы на ГСМ, командировочные расходы)</t>
  </si>
  <si>
    <t>8.</t>
  </si>
  <si>
    <t>9.</t>
  </si>
  <si>
    <t>10.</t>
  </si>
  <si>
    <t>Информационно-просветительская работа (включая расходы на СМИ, печать брошюр, памяток, листовок, социальную рекламу и пр.).</t>
  </si>
  <si>
    <t>11.</t>
  </si>
  <si>
    <t>12.</t>
  </si>
  <si>
    <t>Питание больных в круглосуточных и дневных стационарах</t>
  </si>
  <si>
    <t>Строительство</t>
  </si>
  <si>
    <t>Приобретение оборудования</t>
  </si>
  <si>
    <t>в т.ч. для микробиологических исследований, включая молекулярно-генетичнеские методы</t>
  </si>
  <si>
    <t>Капитальный ремонт и реконструкция</t>
  </si>
  <si>
    <t>Приобретение автотранспорта</t>
  </si>
  <si>
    <t>13.</t>
  </si>
  <si>
    <t>Социальная поддержка больных туберкулезом: всего</t>
  </si>
  <si>
    <t>в т.ч. продуктовые наборы</t>
  </si>
  <si>
    <t>в т.ч. приобретение жилья</t>
  </si>
  <si>
    <t>Прочие расходы</t>
  </si>
  <si>
    <t>Фонд ОМС</t>
  </si>
  <si>
    <t>Инструкция по заполнению т. 1000 формы ВР-1Ф</t>
  </si>
  <si>
    <t>1.</t>
  </si>
  <si>
    <t>2.</t>
  </si>
  <si>
    <t>4.</t>
  </si>
  <si>
    <t>т. 2000</t>
  </si>
  <si>
    <t>Раздел финансирования - за исключением средств, полученных из противотуберкулёзных учреждений</t>
  </si>
  <si>
    <t xml:space="preserve">Финансирование противотуберкулёзных мероприятий, всего </t>
  </si>
  <si>
    <t>Питание больных в круглосуточных и дневных туберкулёзных стационарах</t>
  </si>
  <si>
    <t>5.1</t>
  </si>
  <si>
    <t>5.2</t>
  </si>
  <si>
    <t>5.3</t>
  </si>
  <si>
    <t>Обучение персонала туберкулёзных отделений и кабинетов</t>
  </si>
  <si>
    <t>в т.ч. для микробиологических исследований</t>
  </si>
  <si>
    <t>10.1</t>
  </si>
  <si>
    <t>Строительство туберкулёзных отделений и кабинетов</t>
  </si>
  <si>
    <t>Капитальный ремонт и реконструкция туберкулёзных отделений и кабинетов</t>
  </si>
  <si>
    <t>Приобретение оборудования для выявления и диагностики туберкулёза (включая передвижные флюорографические установки)</t>
  </si>
  <si>
    <t>13.1</t>
  </si>
  <si>
    <t>13.2</t>
  </si>
  <si>
    <t>Другие источники (гранты, пожертвования)</t>
  </si>
  <si>
    <t>Из них больных с сочетанием активного туберкулёза и ВИЧ-инфекции</t>
  </si>
  <si>
    <t xml:space="preserve">В строке 2.1. указываются расходы на приобретение вакцины БЦЖ. В случае, если вакцина приобретается централизованно и проходит по балансу медицинских организаций, оказывающих специализированную противотуберкулёзную помощь (т.е. средства на её приобретение полностью указаны в т. 1000), она в строке 2.1. не указывается. </t>
  </si>
  <si>
    <t>В строке 3 указываются средства, потраченные на закупку расходных материалов для исследования мазков мокроты, культуры, тестов на лекарственную чувствительность МБТ (включая молекулярно-генетические методы)</t>
  </si>
  <si>
    <t>Всего на окончание отчётного года работало:</t>
  </si>
  <si>
    <t>1</t>
  </si>
  <si>
    <t>Средних медицинских работников</t>
  </si>
  <si>
    <t>Занято ставок</t>
  </si>
  <si>
    <t>Работало физических лиц</t>
  </si>
  <si>
    <t>В строке 5 указываются все средства затраченные на все формы обучения всех сотрудников, включая командировочные расходы.</t>
  </si>
  <si>
    <r>
      <t>Реконструкция</t>
    </r>
    <r>
      <rPr>
        <sz val="10"/>
        <rFont val="Arial Cyr"/>
        <family val="0"/>
      </rPr>
      <t xml:space="preserve"> здания (сооружения) - это изменение параметров здания, его частей (высоты, количества этажей, площади, объема), в том числе надстройка, перестройка, его расширение, а также замена и (или) восстановление несущих строительных конструкций, за исключением замены отдельных элементов таких конструкций на аналогичные или иные улучшающие показатели и (или) восстановления таких элементов.</t>
    </r>
  </si>
  <si>
    <r>
      <t>Капитальный ремонт</t>
    </r>
    <r>
      <rPr>
        <sz val="10"/>
        <rFont val="Arial Cyr"/>
        <family val="0"/>
      </rPr>
      <t xml:space="preserve"> зданий и сооружений это - замена и (или) восстановление строительных конструкций, за исключением несущих строительных конструкций, замена и (или) восстановление систем инженерно-технического обеспечения и инженерных сетей здания или их элементов, а также замена отдельных элементов несущих строительных конструкций на аналогичные или иные улучшающие показатели таких конструкций элементы и (или) восстановление таких элементов.</t>
    </r>
  </si>
  <si>
    <t>16</t>
  </si>
  <si>
    <t>17</t>
  </si>
  <si>
    <t>1.1</t>
  </si>
  <si>
    <t>2</t>
  </si>
  <si>
    <t>3</t>
  </si>
  <si>
    <t>Наименование раздела</t>
  </si>
  <si>
    <t>Первоначальная стоимость, руб.</t>
  </si>
  <si>
    <t>Остаточная стоимость, руб.</t>
  </si>
  <si>
    <t>ИТОГО</t>
  </si>
  <si>
    <t>Здания и сооружения</t>
  </si>
  <si>
    <t>Оборудование</t>
  </si>
  <si>
    <t>т. 3000</t>
  </si>
  <si>
    <t>Инструкция по заполнению т. 2000 формы ВР-1Ф</t>
  </si>
  <si>
    <t>Инструкция по заполнению т. 3000 формы ВР-1Ф</t>
  </si>
  <si>
    <t>Финансирование противотуберкулёзных учреждений, всего</t>
  </si>
  <si>
    <t xml:space="preserve">В строке 2.3. указываются расходы на приобретение противотуберкулёзных препаратов: изониазида (фтивазида, метазида, феназида), рифампицина, рифабутина, пиразинамида, этамбутола, стрептомицина, а также комбинированных противотуберкулёзных препаратов, включающих в себя указанные выше препараты. В случае, эти препараты приобретаются централизованно и проходят по балансу медицинских организаций, оказывающих специализированную противотуберкулёзную помощь (т.е. средства на их приобретение полностью указаны в т. 1000), они в строке 2.3. не указываются. </t>
  </si>
  <si>
    <t>В строку 12 включают расходы на строительство новых зданий. Сюда не включаются расходы на строительство сооружений (водоочистных сооружений, асфальтирование, строительство заборов и пр.). Сюда же в графу 9 включают балансовую стоимость зданий и сооружений, переданных Госкомимуществом и другими организациями с обязательным пояснением на листе "Примечания и пояснения" форм ЕСН</t>
  </si>
  <si>
    <t>В строке 2.3.1. указываются противотуберкулёзные препараты из числа указанных в строке 2.3, израсходованные для профилактики туберкулёза у лиц с ВИЧ-инфекцией. Допускается использование приблизительных (оценочных) значений</t>
  </si>
  <si>
    <t>Строка 2.5 вычисляется автоматически. Закрашивание строки красным цветом означает отрицательное значение показателя, т.е. ошибку при заполнении соответствующей графы</t>
  </si>
  <si>
    <t xml:space="preserve">В строке 7 указываются расходы на проведение совещаний и конференций по вопросам противотуберкулёзной помощи населению, </t>
  </si>
  <si>
    <t>т. 4000</t>
  </si>
  <si>
    <t>т. 4010</t>
  </si>
  <si>
    <t>Инструкция по заполнению т. 4000 формы ВР-1Ф</t>
  </si>
  <si>
    <t>Инструкция по заполнению т. 4010 формы ВР-1Ф</t>
  </si>
  <si>
    <t>т. 4020</t>
  </si>
  <si>
    <t>Инструкция по заполнению т. 4020</t>
  </si>
  <si>
    <t>№</t>
  </si>
  <si>
    <t>Эффективный курс химиотерапии подтверждённый:</t>
  </si>
  <si>
    <t>Неэффективный курс химиотерапии подтверждённый:</t>
  </si>
  <si>
    <t>Умерло больных туберкулёзом</t>
  </si>
  <si>
    <t>Прерывание курса химиотера-пии</t>
  </si>
  <si>
    <t>Выбыл</t>
  </si>
  <si>
    <t>Клинико-рентгеноло-гически</t>
  </si>
  <si>
    <t>Клинико-рентгенологически</t>
  </si>
  <si>
    <t>от туберку-лёза</t>
  </si>
  <si>
    <t>от других причин</t>
  </si>
  <si>
    <t>МБТ (+)</t>
  </si>
  <si>
    <t>X</t>
  </si>
  <si>
    <t>В таблице заполняются только графы жёлтого цвета. Графа "Всего" заполняется автоматически</t>
  </si>
  <si>
    <t>код ОКЕИ: 383 (рубль)</t>
  </si>
  <si>
    <t>код ОКЕИ: 792 (человек)</t>
  </si>
  <si>
    <t>Код ОКЕИ: 383 (рубль)</t>
  </si>
  <si>
    <t>Код ОКЕИ: 792 (человек)</t>
  </si>
  <si>
    <t>Код ОКЕИ: 642 (единица)</t>
  </si>
  <si>
    <t>№ стро-ки</t>
  </si>
  <si>
    <t xml:space="preserve">Зарегист-рировано случаев за отчётный период </t>
  </si>
  <si>
    <t>Эффективный курс химиотерапии, подтвержденный</t>
  </si>
  <si>
    <t>Неэф-фектив-ный курс химиотерапии</t>
  </si>
  <si>
    <t>Умерло:</t>
  </si>
  <si>
    <t>Прер-вало курс лече-ния</t>
  </si>
  <si>
    <t>Вы-было</t>
  </si>
  <si>
    <t>Про-дол-жает лече-ние</t>
  </si>
  <si>
    <t>Диаг-ноз тубер-кулёза снят</t>
  </si>
  <si>
    <t>клинико-рентгено-логически</t>
  </si>
  <si>
    <t>Впервые выявленные</t>
  </si>
  <si>
    <t>Рецидив</t>
  </si>
  <si>
    <t>После неэффективного курса химиотерапии</t>
  </si>
  <si>
    <t>После прерывания курса химиотерапии</t>
  </si>
  <si>
    <t>Прочие</t>
  </si>
  <si>
    <t>Отвечают за заполнение т. 4000 формы ВР-1Ф органы управления здравоохранением субъектов Российской Федерации; техническими исполнителями рекомендуется назначать МИАЦ.</t>
  </si>
  <si>
    <t>В строке 8 указываются расходы на информационно-просветительскую работу по профилактике туберкулёза (включая расходы на СМИ, печать брошюр, памяток, листовок, социальную рекламу и пр.). В этой же строке указываются расходы на проведение дня борьбы с туберкулёзом.</t>
  </si>
  <si>
    <t>Т. 1000 формы ВР-1Ф НЕ заполняется поликлиниками, больницами, санаториями нетуберкулёзного профиля, в том числе - имеющими в своём составе туберкулёзные отделения</t>
  </si>
  <si>
    <t>С рецидивом туберкулёза</t>
  </si>
  <si>
    <t>12</t>
  </si>
  <si>
    <t>код ОКЕИ - 55 (квадратные метры)</t>
  </si>
  <si>
    <t>2.7.</t>
  </si>
  <si>
    <r>
      <t xml:space="preserve">В строку 13 включают расходы на приобретение автотранспорта, </t>
    </r>
    <r>
      <rPr>
        <b/>
        <sz val="10"/>
        <rFont val="Arial Cyr"/>
        <family val="0"/>
      </rPr>
      <t>исключая</t>
    </r>
    <r>
      <rPr>
        <sz val="10"/>
        <rFont val="Arial Cyr"/>
        <family val="0"/>
      </rPr>
      <t xml:space="preserve"> передвижные флюорографические установки, поскольку в соответствии с ОКОФ они отнесены к оборудованию</t>
    </r>
  </si>
  <si>
    <t>В строку 14.1. включают расходы на продуктовые наборы</t>
  </si>
  <si>
    <t>В строку 14.2. включают расходы на приобретение жилья</t>
  </si>
  <si>
    <t>Строка 15 (прочие расходы) формируется автоматически. В этой строке остаются расходы на текущий (не капитальный) ремонт, коммунальные расходы и прочие расходы, не классифицированные в остальных строках.</t>
  </si>
  <si>
    <t>25</t>
  </si>
  <si>
    <t>Проведение совещаний, конференций, в т.ч. расходы на выезды на совещания, конференции</t>
  </si>
  <si>
    <t>Иностранные источники</t>
  </si>
  <si>
    <t>В графу 5 включают стоимость медикаментов, оборудования, услуг и прочих поступлений, осуществляемых из средств бюджета субъекта Российской Федерации.</t>
  </si>
  <si>
    <t>В графу 6 включают стоимость медикаментов, оборудования, услуг и прочих поступлений, осуществляемых из средств фонда обязательного медицинского страхования.</t>
  </si>
  <si>
    <t>В графу 7 включают стоимость медикаментов, оборудования, услуг и прочих поступлений, осуществляемых из средств муниципальных бюджетов.</t>
  </si>
  <si>
    <t>В графу 9 включают стоимость медикаментов, оборудования, услуг и прочих поступлений, осуществляемых из других источников (платные услуги, передача средств Госкомимуществом и другими организациями, за исключением иностранных организаций, которые учитываются в графе 8.</t>
  </si>
  <si>
    <t>т. 1100</t>
  </si>
  <si>
    <t>В течение года было впервые назначено лечение препаратами:</t>
  </si>
  <si>
    <t>Бедаквилин</t>
  </si>
  <si>
    <t>Тиоуреидоиминометилпиридиния перхлорат</t>
  </si>
  <si>
    <t>Число пациентов, абс.</t>
  </si>
  <si>
    <t>Инструкция по заполнению т. 1100 формы ВР-1Ф</t>
  </si>
  <si>
    <t>6</t>
  </si>
  <si>
    <t>5</t>
  </si>
  <si>
    <t>т. 1200</t>
  </si>
  <si>
    <t>Сведения о числе пациентов, которые получали в отчётном году продуктовые наборы</t>
  </si>
  <si>
    <t>Число пациентов, получавших в отчётном году продуктовые наборы</t>
  </si>
  <si>
    <t>Инструкция по заполнению т. 1200 формы ВР-1Ф</t>
  </si>
  <si>
    <t>Площадь медицинских организаций, оказывающих специализированную противотуберкулёзную помощь.</t>
  </si>
  <si>
    <t>В строку 14 включают расходы на социальную поддержку пациентов, страдающих туберкулёзом</t>
  </si>
  <si>
    <t>Диагноз</t>
  </si>
  <si>
    <t>Туберкулёз плевры, внутригрудных лимфатических узлов, верхних дыхательных путей</t>
  </si>
  <si>
    <t>Продол-жает лечение</t>
  </si>
  <si>
    <t>Инструкция по заполнению формы ВР-8ТБ-доп</t>
  </si>
  <si>
    <r>
      <t>В т. 2000</t>
    </r>
    <r>
      <rPr>
        <sz val="11"/>
        <color indexed="8"/>
        <rFont val="Calibri"/>
        <family val="2"/>
      </rPr>
      <t xml:space="preserve"> указываются сведения о результатах основного курса химиотерапии случаев лечения туберкулёза плевры, верхних дыхательных путей, внутригрудных лимфатических узлов, а также туберкулёза внелёгочных локализаций</t>
    </r>
  </si>
  <si>
    <t>Источник сведений - региональный журнал 03-ТБ/у. Исходы курсов химиотерапии указываются в соответствии со стандартными определениями, регламентированными Приказом Минздрава России № 50 от 13.02.2004 г. "О введении в действие учётной и отчётной документации мониторинга туберкулёза" с дополнениями, регламентированными информационным письмом от 19.12.2008 г. "Отдельные разъяснения по заполнению учётно-отчётной документации, утверждённой Приказом Минздрава России от 13 февраля 2004 года "О введение в действие учётной и отчётной документации мониторинга туберкулёза". Если исход курса химиотерапии по режимам I, III, II, II-A, II-Б (кроме режимов IV, V) ещё не определён, данный случай лечения включается в графу 12. В случае лечения по режимам IV, V, промежуточный исход их лечения указывается как неэффективный клинико-рентгенологически/выявлена МЛУ МБТ (исход указывается в графе 7 как 1/1)</t>
  </si>
  <si>
    <t>Источник сведений - региональный журнал 03-ТБ/у. Исходы курсов химиотерапии детей указываются в соответствии со стандартными определениями, регламентированными Приказом Минздрава России № 50 от 13.02.2004 г. "О введении в действие учётной и отчётной документации мониторинга туберкулёза" с дополнениями, регламентированными информационным письмом от 19.12.2008 г. "Отдельные разъяснения по заполнению учётно-отчётной документации, утверждённой Приказом Минздрава России от 13 февраля 2004 года "О введение в действие учётной и отчётной документации мониторинга туберкулёза". Если исход курса химиотерапии по режимам I, III, II, II-A, II-Б (кроме режимов IV, V) ещё не определён, данный случай лечения включается в графу 12. В случае лечения детей по режимам IV, V, промежуточный исход их лечения указывается как неэффективный клинико-рентгенологически/выявлена МЛУ МБТ (исход указывается в графе 7 как 1/1)</t>
  </si>
  <si>
    <t>бактерио-логически</t>
  </si>
  <si>
    <t>от тубер-кулёза</t>
  </si>
  <si>
    <t>не от тубер-кулёза</t>
  </si>
  <si>
    <t>Информационно-просветительская работа (включая расходы на СМИ, печать брошюр, памяток, листовок, социальную рекламу, поддержку сайтов и пр.).</t>
  </si>
  <si>
    <t>8</t>
  </si>
  <si>
    <t>9</t>
  </si>
  <si>
    <t>10</t>
  </si>
  <si>
    <t>11</t>
  </si>
  <si>
    <t>14</t>
  </si>
  <si>
    <t>14.1</t>
  </si>
  <si>
    <t>14.2</t>
  </si>
  <si>
    <t>15</t>
  </si>
  <si>
    <t>Автотранспорт (исключены: передвижные флюорографические установки и передаижные цифровые установки для исследования орагнов грудной клетки)</t>
  </si>
  <si>
    <r>
      <t xml:space="preserve">В т. 1000 (строка 1) указываются все средства, прошедшие по балансу (включая забалансовые счета) противотуберкулёзных учреждений, </t>
    </r>
    <r>
      <rPr>
        <b/>
        <sz val="10"/>
        <rFont val="Arial Cyr"/>
        <family val="0"/>
      </rPr>
      <t>за исключением антиретровирусных препаратов, поставленных Центрами АнтиСПИД</t>
    </r>
  </si>
  <si>
    <r>
      <t>В строке 2 указывается финансирование всех закупок медикаментов для профилактики туберкулёза и для лечения больных туберкулёзом,</t>
    </r>
    <r>
      <rPr>
        <b/>
        <sz val="10"/>
        <rFont val="Arial Cyr"/>
        <family val="0"/>
      </rPr>
      <t xml:space="preserve"> за исключением антиретровирусных препаратов, полученных из Центра АнтиСПИД и препаратов, включенных в строку 3.</t>
    </r>
  </si>
  <si>
    <t>18</t>
  </si>
  <si>
    <t>19</t>
  </si>
  <si>
    <t>20</t>
  </si>
  <si>
    <t>В строке 10.1 указывается в том числе расходы на приобретение оборудования для проведения микробиологических исследований (оборудование для бактериологических лабораторий, а также оборудования для сбора диагностического материала)</t>
  </si>
  <si>
    <t>10.2</t>
  </si>
  <si>
    <t>21</t>
  </si>
  <si>
    <t>22</t>
  </si>
  <si>
    <t>В строку 10.2 включают в том числе расходы на приобретение передвижных флюорографических установок и передвижных цифровых аппаратов для исследования органов грудной клетки</t>
  </si>
  <si>
    <t>В строке 11 указываются средства, затраченные на капитальный ремонт и реконструкцию. Сюда не включаются средства, затраченные на текущий ремонт - они включаются в прочие расходы. Понятия "капитальный ремонт" и "реконструкция" определены Федеральным законом от 25 июля 2011 г. № 215-ФЗ. Согласно 215-ФЗ:</t>
  </si>
  <si>
    <t>Сведения о числе пациентов, которые получали в отчётном году продуктовые наборы (за исключением пациентов, перечисленных в т. 1200)</t>
  </si>
  <si>
    <t>т. 4200</t>
  </si>
  <si>
    <t>Инструкция по заполнению т. 4200 формы ВР-1Ф</t>
  </si>
  <si>
    <t>В т. 4200 указывается число пациентов, которые получали продуктовые наборы, распределяемые организациями не туберкулёзного профиля, включая немедицинские организации - благотворительные, религиозные организации, фонды и т.п. (как начавших лечение в прошлом году и продолживших в отчётном году, так и начавших лечение в отчётном году). Здесь не указываются пациенты, получающие продуктовые наборы, закупка которых указана в противотуберкулёзных организациях (т. 1000)</t>
  </si>
  <si>
    <t>Другие источники, исключая иностранные</t>
  </si>
  <si>
    <t>Другие источники, кроме иностранных</t>
  </si>
  <si>
    <t>В строке 3 указывается стоимость автотранспорта (из которой исключены передвижные флюорографические установки, поскольку они, в соответствии с ОКОФ, относятся к оборудованию)</t>
  </si>
  <si>
    <t>Тиоуреидоиминометилпири-диния перхлорат</t>
  </si>
  <si>
    <t>Инструкция по заполнению т. 2000 временной формы ВР-5МЛУ-ФСИН</t>
  </si>
  <si>
    <t>Регистрационные группы случаев лечения туберкулёза</t>
  </si>
  <si>
    <t>Деламанид</t>
  </si>
  <si>
    <r>
      <t xml:space="preserve">В строке 2.5. указываются расходы противотуберкулёзных организаций на приобретение антиретровирусных препаратов для лечения больных с сочетанной ТБ+ВИЧ патологией. </t>
    </r>
    <r>
      <rPr>
        <b/>
        <u val="single"/>
        <sz val="10"/>
        <rFont val="Arial Cyr"/>
        <family val="0"/>
      </rPr>
      <t>Препараты, не закупленные самостоятельно (полученные из Центра АнтиСПИД), в строку не включаются.</t>
    </r>
  </si>
  <si>
    <t>Инструкция по заполнению т. 1100-1400 временной формы ВР-5МЛУ-ФСИН</t>
  </si>
  <si>
    <t>Аллерген туберкулёзный очищенный, аллерген туберкулёзный рекомбинантный, иные тест-системы для выявления латентной туберкулёзной инфекции у детей</t>
  </si>
  <si>
    <t>В строке 2.7 автоматически вычисляется стоимость прочих препаратов и перевязочных материалов, закупленных противотуберкулёзными организациями. Вносить свои собственные значения в эту строку запрещается, т.к. приводит к логической ошибке.</t>
  </si>
  <si>
    <t>В графу 9 включают стоимость медикаментов, оборудования, услуг и прочих поступлений, осуществляемых из других источников (платные услуги, передача средств Госкомимуществом и другими организациями, за исключением иностранных организаций, которые учитываются в графе 8).</t>
  </si>
  <si>
    <t>В том числе: вакцина БЦЖ, БЦЖ-М</t>
  </si>
  <si>
    <t>ВР-5МЛУ Сведения об исходах случаев лечения туберкулёза по IV, V режиму химиотерапии</t>
  </si>
  <si>
    <t>ВР-5МЛУ-ФСИН Сведения об исходах случаев лечения туберкулёза по IV, V режиму химиотерапии в учреждениях ФСИН России</t>
  </si>
  <si>
    <t>В строке 2.1. указывается сумма поставок или расходы на приобретение вакцин БЦЖ и БЦЖ-М.</t>
  </si>
  <si>
    <t>В строке 2.2. указывается сумма поставок или расходы на приобретение аллергена туберкулёзного очищенного (туберкулина) и аллергена туберкулёзного рекомбинантного (диаскинтеста), а также на приобритение других тест-систем (исключая тест-системы, проходящие в строке 10 т. 1000 как оборудование) для выявления иммунологических проявлений туберкулёзной инфекции (квантифероновые тесты, T-spot TB и т.п.).</t>
  </si>
  <si>
    <t>В строке 9 указываются расходы на питание пациентов в круглосуточных и дневных стационарах. В данной строке не указываются средства, затраченные на закупку продуктовых наборов для больных туберкулёзом с целью повышения их приверженности к лечению.</t>
  </si>
  <si>
    <t>Комментарии по межгодовой динамике</t>
  </si>
  <si>
    <t>ФИО, телефон и e-mail сотрудника, ответственного за заполнение формы по субъекту</t>
  </si>
  <si>
    <t>в т.ч. врачей</t>
  </si>
  <si>
    <r>
      <t xml:space="preserve">В строке 4 указывается заработная плата и начисления на оплату труда сотрудников противотуберкулёзных отделений и кабинетов (по профилю "фтизиатрия", без совместительства по другим специальностям), </t>
    </r>
    <r>
      <rPr>
        <sz val="10"/>
        <color indexed="10"/>
        <rFont val="Arial Cyr"/>
        <family val="0"/>
      </rPr>
      <t>исключая целевые выплаты, связанные с работой с COVID-19</t>
    </r>
    <r>
      <rPr>
        <sz val="10"/>
        <rFont val="Arial Cyr"/>
        <family val="0"/>
      </rPr>
      <t>; в т.ч. в строке 4.1. указывается заработная плата врачей-фтизиатров, в строке 4.2 - среднего медицинского персонала, в строке 4.3 вычисляется заработная плата  прочих сотрудников, работающих в туберкулёзных кабинетах и отделениях.</t>
    </r>
  </si>
  <si>
    <r>
      <t xml:space="preserve">Т. 1000 формы ВР-1Ф заполняется всеми медицинскими организациями, оказывающими специализированную фтизиатрическую помощь - противотуберкулёзными диспансерами, туберкулёзными больницами, туберкулёзными санаториями (включая детские). Сюда не включаются средства, направленные на финансирование противотуберкулёзных мероприятий в НИИ туберкулёза, фтизиопульмонологии, туберкулёзных санаториях федерального подчинения. Сведения по ФМБА включаются в указанную форму. </t>
    </r>
    <r>
      <rPr>
        <sz val="10"/>
        <color indexed="10"/>
        <rFont val="Arial Cyr"/>
        <family val="0"/>
      </rPr>
      <t>Медицинские организации, имещие в своём составе выделенные лечебные корпуса для лечения пациентов с нетуберкулёзной (например, ВИЧ или пульмонология) патологией, исключают сведения о финансировании указаных корпусов, работающем в них персонале и основных фондах из всех таблиц формы ВР-1Ф.</t>
    </r>
  </si>
  <si>
    <t>Медицинские организации, имещие в своём составе выделенные лечебные корпуса для лечения пациентов с нетуберкулёзной (например, ВИЧ или пульмонология) патологией, исключают сведения о финансировании указаных корпусов, работающем в них персонале и основных фондах из всех таблиц формы ВР-1Ф.</t>
  </si>
  <si>
    <t>т. 4030</t>
  </si>
  <si>
    <t>Автотранспорт</t>
  </si>
  <si>
    <t>Состояние основных фондов Центров профилактики и борьбы со СПИД, располагающихся в выделенных зданиях</t>
  </si>
  <si>
    <t>Сведения о потребителях антиретровирусных препаратов, которым назначены антиретровирусные препараты, проходящие по балансу Центров профилактики и борьбы со СПИД (т. 4010)</t>
  </si>
  <si>
    <t>Антиретровирусные препараты, проходящие по балансу Центров профилактики и борьбы со СПИД</t>
  </si>
  <si>
    <t>Т. 4000 формы ВР-1Ф заполняется всеми медицинскими организациями субъекта Российской Федерации, оказывающими первичную медицинскую помощь, а также специализированную помощь (кроме организаций, сведения о которых включаются в т. 1000), центрами профилактики и борьбы со СПИД (за исключением антиретровирусных препаратов, сведения о закупках которых указываются в т. 4010). Здесь же указываются сведения о финансировании противотуберкулёзных мероприятий немедицинскими организациями (благотворительными организациями, некоммерческими орагнизациями, включая средства. полученные в результате международного финансирования). Сюда не включаются средства, показанные в т. 1000.</t>
  </si>
  <si>
    <t xml:space="preserve">Таблица 4010 заполняется центрами профилактики и борьбы со СПИД и теми медицинскими организациями (за исключением противотуберкулёзных), которые закупают антиретровирусные препараты и тест-системы для диагностики ВИЧ-инфекции самостоятельно. </t>
  </si>
  <si>
    <t>Таблица 4020 заполняется центрами профилактики и борьбы со СПИД</t>
  </si>
  <si>
    <t>В строке 1 указывается общее число лиц, которые получали антиретровирусную терапию медикаментами, распределяемыми центрами профилактики и борьбы со СПИД, включая тех, кому антиретровирусная терапия была назначена в предыдущем году, а в отчётном году они продолжали получать лечение</t>
  </si>
  <si>
    <t>В строке 2 указывается количество больных с активным туберкулёзом и ВИЧ-инфекцией, получавших в течение отчётного года антиретровирусную терапию медикаментами, распределяемыми центром профилактики и борьбы со СПИД</t>
  </si>
  <si>
    <t>Случаи лечения туберкулёза с одновременной устойчивостью к рифампицину, фторхинолону и одному из препаратов: бедаквилину или линезолиду (из строк 1-5)</t>
  </si>
  <si>
    <t>В т. 2000 формы ВР-4БЛ указывается число больных (впервые выявленных и с рецидивом туберкулёза), обследованных с использованием молекулярно-генетических методов из материала, взятого до начала курса химиотерапии. Базовым источником информаци является Федеральный регистр лиц, больных туберкулёзом и лабораторный журнал.</t>
  </si>
  <si>
    <t>Инструкция по заполнению т. 2000 формы ВР-4БЛ</t>
  </si>
  <si>
    <t>В строке 8 указывается количество лабораторий, количество лабораторий, не имеющих аккредитации ISO 15189, однако на практике реализующих систему контроля качества с использованием базового списка ISO15189 (см. ГОСТ Р ИСО 15189-2015 "Лаборатории медицинские. Частные требования к качеству и компетенции". Подробнее можно посмотреть по ссылке: https://docs.cntd.ru/document/1200119946)</t>
  </si>
  <si>
    <t>В строке 7 указывается количество лабораторий, имеющих аккредитацию ISO 15189 (см. ГОСТ Р ИСО 15189-2015 "Лаборатории медицинские. Частные требования к качеству и компетенции". Подробнее можно посмотреть по ссылке: https://docs.cntd.ru/document/1200119946)</t>
  </si>
  <si>
    <t>В строке 5 указывается количество лабораторий, использующих технологию БАКТЕК</t>
  </si>
  <si>
    <t>В строке 4 указывается количество лабораторий, использующих любые ПЦР-технологии с целью выявления ДНК микобактерий туберкулёза (не только GeneXpert и LPA, но также биочип-диагностика и др. ПЦР-технологии)</t>
  </si>
  <si>
    <t>В строке 3 указывается количество лабораторий, выполняющих генотипическую диагностику туберкулёза с использованием технологий: GeneXpert или гибридизации с линейными зондами (LPA). Если в лаборатории используется обе технологии одновременно, она указывается как одна.</t>
  </si>
  <si>
    <t>В строке 3 указывается количество лабораторий, выполняющих генотипическую диагностику туберкулёза с использованием технологий: GeneXpert или гибридизации с линейными зондами (LPA). Если в лаборатории используется обе технологии одновременно, она указывается как одна. Если в лаборатории используется тезнология LPA, то в строках 3.1. и 3.2. указывается спектр тестирования: только к изониазиду и рифампицину (в этом случае лаборатория показывается в строке 3.1) или к изониазиду, рифампицину и фторхинолонам (в этом случае лаборатория показывается в строке 3.2). Строки 3.1 и 3.2 являются взаимоисключающими.</t>
  </si>
  <si>
    <t>В строке 2 указывается количество лабораторий, выполняющих культуральную диагностику туберкулёза на твёрдых и/или жидких питательных средах; в т.ч. с использованием автоматических бактериологических анализаторов.</t>
  </si>
  <si>
    <t>В строке 1 указывается количество лабораторий, выполняющих световую (по методу Циль-Нельсена) или люминесцентную микроскопию с целью выявления КУБ (кислотоустойчивых бактерий).</t>
  </si>
  <si>
    <t>В случае наличия в организации нескольких лабораторий, выполняющих соответствующие исследования, указываются сведения обо всех лабораториях.</t>
  </si>
  <si>
    <r>
      <t>В графе 3 указываются сведения о всех клинических и бактериологических лабораториях, выполняющих соответствующие исследования, подчиненных органу управления здравоохранением субъекта Федерации или ФМБА. В графе 4 указываются сведения о клинических и бактериологических лабораториях, подчиненных ФСИН России. Для этого используются сведения формы ВР-4БЛ-ФСИН (предоставляется в головные противотуберкулёзные организации субъектов Российской Федерации из медицинских отделов ФСИН России на основании письма Управления медико-санитарного обеспечения ФСИН России</t>
    </r>
    <r>
      <rPr>
        <sz val="10"/>
        <rFont val="Arial Cyr"/>
        <family val="0"/>
      </rPr>
      <t>. В графе 5 указываются сведения о клинических и бактериологических лабораториях, находящихся в подчинении других ведомств, а также частных медицинских организациях.</t>
    </r>
  </si>
  <si>
    <t>Отвечают за заполнение т. 1000 формы ВР-4БЛ органы исполнительной власти в сфере здравоохранения субъектов Российской Федерации; техническими исполнителями рекомендуется назначать МИАЦ.</t>
  </si>
  <si>
    <t>В т. 1000 формы ВР-4БЛ указываются сведения обо всех медицинских организациях, выполняющих микробиологические исследования на туберкулёз</t>
  </si>
  <si>
    <t>Инструкция по заполнению т. 1000 формы ВР-4БЛ</t>
  </si>
  <si>
    <t>2.1.1.1.</t>
  </si>
  <si>
    <t xml:space="preserve"> из с. 2.1. обследовано молекулярно-генетическими методами</t>
  </si>
  <si>
    <t>2.1.1.</t>
  </si>
  <si>
    <t>Из числа больных рецидивом туберкулёза (с. 2), обследовано с использованием быстрых культуральных (БАКТЕК) или молекулярно-генетических (ПЦР-технологии) методов</t>
  </si>
  <si>
    <t>Всего случаев рецидива туберкулёза (ф. 2-ТБ, т. 1000, с. 2, гр. 3)</t>
  </si>
  <si>
    <t>1.1.1.1.</t>
  </si>
  <si>
    <t xml:space="preserve"> из с. 1.1. обследовано молекулярно-генетическими методами</t>
  </si>
  <si>
    <t>1.1.1.</t>
  </si>
  <si>
    <t>Из числа новых случаев туберкулёза (с. 1) обследовано с использованием быстрых культуральных (БАКТЕК) или молекулярно-генетических (ПЦР-технологии) методов</t>
  </si>
  <si>
    <t>1.1.</t>
  </si>
  <si>
    <t>Всего новых случаев туберкулёза (ф. 2-ТБ, т 1000, с. 1, гр. 3)</t>
  </si>
  <si>
    <t>В учреждениях ФСИН России</t>
  </si>
  <si>
    <t>В медицинских организациях гражданского здравоохранения</t>
  </si>
  <si>
    <t>Число пациентов</t>
  </si>
  <si>
    <t>Наименование</t>
  </si>
  <si>
    <t>Из п. 3 - количество лабораторий, реализующих систему контроля качества с использованием базового списка ISO15189</t>
  </si>
  <si>
    <t>Из п. 3 - количество лабораторий, имеющих аккредитацию ISO15189</t>
  </si>
  <si>
    <t xml:space="preserve">   из п. 6 - к линезолиду</t>
  </si>
  <si>
    <t>6.6.</t>
  </si>
  <si>
    <t xml:space="preserve">   из п. 6 - к бедаквилину</t>
  </si>
  <si>
    <t>6.5.</t>
  </si>
  <si>
    <t>6.4.</t>
  </si>
  <si>
    <t xml:space="preserve">   из п. 6 - к пиразинамиду (на жидких средах)</t>
  </si>
  <si>
    <t>6.3.</t>
  </si>
  <si>
    <t xml:space="preserve">   из п. 6 - к изониазиду</t>
  </si>
  <si>
    <t>6.2.</t>
  </si>
  <si>
    <t xml:space="preserve">   из п. 6 - к рифампицину</t>
  </si>
  <si>
    <t>6.1.</t>
  </si>
  <si>
    <t>Количество лабораторий, выполняющих фенотипическое тестирование лекарственной чувствительности МБТ</t>
  </si>
  <si>
    <t>Количество лабораторий, использующих технологию БАКТЕК</t>
  </si>
  <si>
    <t>Количество лабораторий, использущих любые ПЦР-технологии, в т.ч. перечисленные в п. 3.</t>
  </si>
  <si>
    <t>3.2.</t>
  </si>
  <si>
    <t>Количество лабораторий, выполняющих генотипическое тестирование лекарственной чувствительности с использованием технологий GexeXpert или гибридизации с линейными зондами (LPA)</t>
  </si>
  <si>
    <t>Количество лабораторий, выполняющих культуральные исследования на туберкулёз (на плотных или жидких средах)</t>
  </si>
  <si>
    <t>Количество лабораторий, выполняющих бактериоскопические исследования на КУБ по Циль-Нельсену или люминесцентным методом</t>
  </si>
  <si>
    <t>В других ведомствах, частных медицинских организация</t>
  </si>
  <si>
    <t>В медициских организациях подчинения субъекта Федерации и ФМБА</t>
  </si>
  <si>
    <t>Форма ВР-4БЛ Сведения о лабораториях, выполняющих микробиологические исследования на туберкулёз</t>
  </si>
  <si>
    <t>Отвечают за заполнение формы ВР-1Ф органы исполнительной власти в сфере здравоохранения субъектов Российской Федерации; техническими исполнителями по заполнению т. 3000-3100 рекомендуется назначать медицинскую организацию, которой вменено осуществление функций управления, контроля и мониторинга за всем комплексом противотуберкулёзных мероприятий в субъекте Российской Федерации. Представители данной организации осуществляют техническое согласование формы с представителями Федерального центра мониторинга противодействия распространению туберкулёза в Российской Федерации</t>
  </si>
  <si>
    <t>В т. 2000 включаются сведения о количестве занятых ставок и физических лиц врачей (в т.ч. главных врачей, его заместителей, заведующих отделениями), фармацевтов и биологов (работающих в бактериологических и клинико-диагностических лабораториях), средних медицинских работников и прочих сотрудников (включая технический обслуживающий персонал) на 31.12.2022 г.</t>
  </si>
  <si>
    <t>т. 3000 заполняется по состоянию на 31.12.2022 г. Цены указываются в рублях.</t>
  </si>
  <si>
    <t>Медицинские организации, имещие в своём составе выделенные лечебные корпуса для лечения пациентов с нетуберкулёзной (например, ВИЧ или пульмонология) патологией, исключают сведения о площади указаных корпусов.</t>
  </si>
  <si>
    <t>Инструкция по заполнению т. 4030</t>
  </si>
  <si>
    <t>Таблица 4020 заполняется центрами профилактики и борьбы со СПИД, которые являются самостоятельными юридическими лицами</t>
  </si>
  <si>
    <t>В строке 2 указывается стоимость оборудования</t>
  </si>
  <si>
    <t>В строке 3 указывается стоимость автотранспорта</t>
  </si>
  <si>
    <t>Число детей в возрасте до 5 лет из семейного контакта с больным туберкулёзом - впервые выявленным или с рецидивом туберкулёза с наличием бактериовыделения, либо выявлением ДНК микобактерий туберкулёза, всего</t>
  </si>
  <si>
    <t>В п. 1 указывают общее число таких детей</t>
  </si>
  <si>
    <t>В п. 2 указывают число детей, которым в отчётном году начат курс профилактики противотуберкулёзными препаратами</t>
  </si>
  <si>
    <t>Строгого совпадения сведений между формами ВР-2Д и формой № 8 Федерального статистического наблюдения в виду различия дефиниций не ожидается, однако расхождения между ними должны быть пояснены на листе "Примечания и пояснения"</t>
  </si>
  <si>
    <t>Режим химиотерапии</t>
  </si>
  <si>
    <t>V режим химиотерапии</t>
  </si>
  <si>
    <t>IV режим химиотерапии (IV-тест или IV-эмп с последующим подтверждением устойчивости к рифампицину)</t>
  </si>
  <si>
    <t>Источник сведений - Федеральный регистр лиц, больных туберкулёзом (форма № 503/у)</t>
  </si>
  <si>
    <r>
      <t xml:space="preserve">5. В строке 6 таблиц 1100, 1200, 1400 из общего числа случаев лечения по IV или V режиму химиотерапии указываются результаты лечения пациентов, имеющих одновременную устойчивость к рифампицину, фторхинолону и одному из препаратов: бедаквилин или линезолид в графе </t>
    </r>
    <r>
      <rPr>
        <sz val="10"/>
        <rFont val="Arial Cyr"/>
        <family val="0"/>
      </rPr>
      <t>20</t>
    </r>
    <r>
      <rPr>
        <sz val="10"/>
        <rFont val="Arial Cyr"/>
        <family val="0"/>
      </rPr>
      <t xml:space="preserve"> ф. 03-ТБ/у</t>
    </r>
  </si>
  <si>
    <t>Форма ВР-8доп-ФСИН. Сведения об исходах случаев лечения туберкулёза, не классифицированных в форме 8-ТБ за 2022 год (для случаев, зарегистрированных в 2021 году)</t>
  </si>
  <si>
    <t>3.3</t>
  </si>
  <si>
    <t>При заполнении формы следует учитывать методы, изложенные в пособии "Особенности мониторинга регистрации и движения больных туберкулёзом в условиях пенитенциарных учреждений"</t>
  </si>
  <si>
    <r>
      <t xml:space="preserve">5. В строке 6 таблиц 1100, 1200, 1400 из общего числа случаев лечения по IV или V режиму химиотерапии указываются результаты лечения пациентов, имеющих одновременную устойчивость к рифампицину, фторхинолонам и одному из препаратов: бедаквилин или линезолид в графе </t>
    </r>
    <r>
      <rPr>
        <sz val="10"/>
        <rFont val="Arial Cyr"/>
        <family val="0"/>
      </rPr>
      <t>20</t>
    </r>
    <r>
      <rPr>
        <sz val="10"/>
        <rFont val="Arial Cyr"/>
        <family val="0"/>
      </rPr>
      <t xml:space="preserve"> ф. 03-ТБ/у</t>
    </r>
  </si>
  <si>
    <t>Рабочая площадь круглосуточного стационара</t>
  </si>
  <si>
    <t>Данные предыдущего (2022 года)</t>
  </si>
  <si>
    <t>Инновационные противотуберкулёзные препараты (бедаквилин, тиоуреидоиминометилпиридиния перхлорат (перхлозон), деламанид, а также перепрофилированные препараты (линезолид, клофазимин)</t>
  </si>
  <si>
    <t>В строке 2.6 указываются расходы на приобретение инновационных противотуберкулёзных препаратов (бедаквилин, тиоуреидоиминометилпиридиния перхлорат (перхлозон), деламанид, а также перепрофилированных (линезолид, клофазимин). Также сюда включаются эти  препараты, приобретенные в организациях, классифицированных в т. 4000.</t>
  </si>
  <si>
    <t xml:space="preserve">Форма ВР-1Ф Сведения о состоянии основных фондов организаций, оказывающих противотуберкулёзную помощь, и финансировании противотуберкулёзных мероприятий в 2023 году </t>
  </si>
  <si>
    <r>
      <t xml:space="preserve">Заработная плата и начисления на оплату труда сотрудников </t>
    </r>
    <r>
      <rPr>
        <sz val="10"/>
        <color indexed="10"/>
        <rFont val="Arial Cyr"/>
        <family val="0"/>
      </rPr>
      <t>(исключая выплаты сотрудникам в пульмоно-логических подразделениях)</t>
    </r>
    <r>
      <rPr>
        <sz val="10"/>
        <rFont val="Arial Cyr"/>
        <family val="0"/>
      </rPr>
      <t>, всего</t>
    </r>
  </si>
  <si>
    <t>Данные отчётного (2023 года)</t>
  </si>
  <si>
    <r>
      <t xml:space="preserve">В строке 4 указываются средства, затраченные на заработную плату и начисления на оплату труда всех сотрудников противотуберкулёзных организаций, </t>
    </r>
    <r>
      <rPr>
        <b/>
        <sz val="10"/>
        <rFont val="Arial Cyr"/>
        <family val="0"/>
      </rPr>
      <t>исключая целевые выплаты за работу в подразделениях, не участвующих в оказании фтизиатрической помощи</t>
    </r>
    <r>
      <rPr>
        <sz val="10"/>
        <rFont val="Arial Cyr"/>
        <family val="0"/>
      </rPr>
      <t>, из них в п. 4.1. указываются средства, затраченные на оплату труда врачей (в т.ч. главных врачей, его заместителей, заведующих отделениями), биологов (работающих в бактериологических и клинико-диагностических лабораториях) и фармацевтических работников с высшим образованием, в п. 4.2 - средних мед. работников, в п. 4.3 автоматически вычисляются средства, затраченные на оплату труда прочих сотрудников.</t>
    </r>
  </si>
  <si>
    <t>В графу 4 включают средства, стоимость медикаментов, оборудования, услуг и прочих поступлений, осуществляемых из средств федерального бюджета. Например, поставки вакцины БЦЖ по программе "вакцинопрофилактика", строительство пандусов по программе "доступная среда", субсидии на оказании медицинской помощи гражданам Украины и т.п.</t>
  </si>
  <si>
    <t>В графу 8 включают стоимость медикаментов, оборудования, услуг и прочих поступлений, осуществляемых из иностранных источников (средства иностранных фармакологических компаний и др. зарубежных источников).</t>
  </si>
  <si>
    <t>т. 3100 заполняется по состоянию на 31.12.2023 г. и используется для расчёта показателя фондооснащенности. Информацию рекомендуется заполнять в соответствии со сведениями, указываемыми в ф. № 30 "Сведения о медицинской организации" (т. 8000 гр. 10, 12). Указывается общая площадь здании, в которых установлены больничные койки или ведется амбулаторный прием, а также проводятся лабораторные, диагностические и другие исследования.</t>
  </si>
  <si>
    <t>Форма ВР-1Ф Сведения о состоянии основных фондов организаций, оказывающих противотуберкулёзную помощь и финансировании противотуберкулёзных мероприятий в 2023 году</t>
  </si>
  <si>
    <t>Заработная плата и начисления на оплату труда сотрудников туберкулёзных отделений и туберкулёзных кабинетов, всего</t>
  </si>
  <si>
    <t>Заработная плата и начисления на оплату труда сотрудников рентгеновских кабинетов и передвижных флюорографических установок, всего</t>
  </si>
  <si>
    <t>Аналогичным образом в строке 5 указывается заработная плата и начисления на оплату труда всех сотрудников рентгеновских отделений, кабинетов и передвижных флюорографических установок вне зависимости от характера их работы (профилактические осмотры или диагностическая работа), в т.ч. в строке 5.1. указывается заработная плата врачей-рентгенологов, в строке 5.2 - среднего медицинского персонала (рентгенолаборантов), в строке 5.3 вычисляется заработная плата прочих сотрудников, работающих в рентгенологических кабинетах и на передвижных флюорографических установках.</t>
  </si>
  <si>
    <t>В графу 8 включают стоимость медикаментов, оборудования, услуг и прочих поступлений, осуществляемых из иностранных источников (средства фармакологических компаний, другие иностранные спонсоры). В том случае, если эти средства или материальные ценности предварительно прошли по балансу противотуберкулёзных организаций (и отражены в т. 1000), они не указываются.</t>
  </si>
  <si>
    <t>Форма ВР-2д. Сведения о детях в возрасте младше 5 лет из семейных контактов в 2023 году</t>
  </si>
  <si>
    <t>- ребёнок в 2023 году находился в семейном контакте с больным туберкулёзом, одновременно отвечающим двум нижеследующим критериям:</t>
  </si>
  <si>
    <t>Сведения о сети лабораторий, выполняющих микробиологические исследования на туберкулёз (по состоянию на 31.12.2023 г).</t>
  </si>
  <si>
    <t>Сведения о числе больных туберкулёзом (впервые выявленных и с рецидивом туберкулёза) с использованием молекулярно-генетических методов в 2023 году</t>
  </si>
  <si>
    <t>Форма ВР-8доп. Сведения об исходах случаев лечения туберкулёза, не классифицированных в форме 8-ТБ за 2023 год (для случаев, зарегистрированных в 2022 году)</t>
  </si>
  <si>
    <t>т. 1000. Сведения об исходах лечения случаев туберкулёза у детей (все формы) в возрасте 0-14 лет, зарегистрированных в 2022 году</t>
  </si>
  <si>
    <t>Зарегистрировано в 2022 г. страдающих всеми формами туберкулёза детей в возрасте 0-14 лет (без зарегистрированных посмертно)</t>
  </si>
  <si>
    <t>т. 2000. Сведения об исходах лечения случаев туберкулёза внелегочных локализаций, туберкулёза плевры, внутригрудных лимфатических узлов, верхних дыхательных путей, зарегистрированных в 2022 году</t>
  </si>
  <si>
    <t>Зарегистрировано в 2022 г. (из ф. 7-ТБ, т. 1000, с. 1, гр. 8-11)</t>
  </si>
  <si>
    <t>т. 3000. Сведения об исходах случаев лечения по I, II(А, Б), III режимам после неэффективного курса химиотерапии, после прерывания курса химиотерапии, "прочих" случаев лечения, зарегистрированных в 2022 году</t>
  </si>
  <si>
    <t>Зарегистрировано в 2022 г. случаев повторного лечения (кроме случаев рецидива и переведенных для продолжения лечения) - из ф. 2-ТБ, т. 1000, с. 4, 5, 6, гр. 7-9</t>
  </si>
  <si>
    <t>т. 4000. Сведения об исходах курсов лечения детей 0-14 лет с выявленной генотипически или фенотипически устойчивостью МБТ как минимум к рифампицину (кроме лекарственной устойчивости, установленной эмпирически), зарегистрированных в 2021 году на IV, V режимы химиотерапии</t>
  </si>
  <si>
    <t>Зарегистрировано в 2021 г. случаев лечения детей с лабораторно подтверждённой устойчивостью как минимум к рифампицину</t>
  </si>
  <si>
    <r>
      <t xml:space="preserve">В </t>
    </r>
    <r>
      <rPr>
        <b/>
        <sz val="11"/>
        <color indexed="8"/>
        <rFont val="Calibri"/>
        <family val="2"/>
      </rPr>
      <t>т. 4000</t>
    </r>
    <r>
      <rPr>
        <sz val="11"/>
        <color indexed="8"/>
        <rFont val="Calibri"/>
        <family val="2"/>
      </rPr>
      <t xml:space="preserve"> указываются исходы лечения детей в возрасте от 0 до 14 лет с лабораторно подтверждённой (молекулярно-генетическими или фенотипическими методами) устойчивостью как минимум к рифампицину, зарегистрированных на IV, V режимы химиотерапии в 2021 году.</t>
    </r>
  </si>
  <si>
    <r>
      <t xml:space="preserve">Т. 1000-3100 формы ВР-1Ф предоставляются национальному координатору по сбору данных эпиднадзора за туберкулёзом не позднее </t>
    </r>
    <r>
      <rPr>
        <b/>
        <sz val="10"/>
        <rFont val="Arial Cyr"/>
        <family val="0"/>
      </rPr>
      <t>10 апреля 2023 года</t>
    </r>
    <r>
      <rPr>
        <sz val="10"/>
        <rFont val="Arial Cyr"/>
        <family val="0"/>
      </rPr>
      <t xml:space="preserve"> по электронной почте sterlikov@list.ru, и окончательно согласовываются до 20 апреля 2024 года. Направление форм на бумажном носителе, в том числе - в виде сканированных копий не предусмотрено запросом; такие формы не анализируются и не согласовываются.</t>
    </r>
  </si>
  <si>
    <t>Т. 4000 формы ВР-1Ф предоставляется не позднее 10 апреля 2024 года по электронной почте (sterlikov@list.ru) в виде заполненного файла. Передача бумажной документации либо сканированных копий не предусмотрена.</t>
  </si>
  <si>
    <t>1. Форма ВР-5МЛУ составляется медицинскими организациями, осуществляющими координацию и мониторинг оказания медицинской помощи пациентам с туберкулезом на территории субъекта Российской Федерации до 31 марта 2024 года, полностью согласовывается и передаётся в Федеральный центр мониторинга противодействия распространению туберкулёза в Российской Федерации до 10 апреля 2024 года.</t>
  </si>
  <si>
    <t>Форма ВР-8-доп-ФСИН составляется учреждениями ФСИН России, осуществляющими лечение пациентов с туберкулёзом, и передаётся в медицинские организации, осуществляющие координацию и мониторинг оказания медицинской помощи пациентам с туберкулезом на территории субъекта Российской Федерации до 31 марта 2024 года, а также в Федеральный центр мониторинга противодействия распространению туберкулёза в Российской Федерации – до 10 апреля 2024 года.</t>
  </si>
  <si>
    <t>1. Форма ВР-5МЛУ-ФСИН составляется учреждениями ФСИН России, осуществляющими лечение пациентов с туберкулёзом и передаётся в медицинские организации, осуществляющие координацию и мониторинг оказания медицинской помощи пациентам с туберкулезом на территории субъекта Российской Федерации до 31 марта 2024 года, а также в Федеральный центр мониторинга противодействия распространению туберкулёза в Российской Федерации – до 10 апреля 2024 года.</t>
  </si>
  <si>
    <t>2. В т. 1100 формы вносятся исходы курса химиотерапии случаев лечения по IV режиму химиотерапии, изначально назначенному по результатам теста на лекарственную чувствительность МБТ, зарегистрированных для лечения два года назад. В т. 1200 формы вносятся исходы курса химиотерапии случаев лечения по IV режиму химиотерапии, изначально назначенному эмпирически, зарегистрированных для лечения два года назад, и у которых в ходе лечения было получено лабораторное подтвердение устойчивости как минимум к рифампицину (путём культуральной диагностики или с использованием молекулярно-генетических методов). В т. 1300 формы вносятся исходы курса химиотерапии случаев лечения по IV режиму химиотерапии, изначально назначенному эмпирически, зарегистрированных для лечения два года назад, и у которых в ходе лечения не было получено лабораторного подтвердения устойчивости как минимум к рифампицину.В т. 1400 формы вносятся исходы курса химиотерапии случаев лечения по V режиму химиотерапии, зарегистрированных для лечения два года назад. В 2024 году подаётся отчёт о случаев лечения по IV, V режимам химиотерапии, зарегистрированных в I, II, III и IV кварталах 2021 года (кроме переведенных для продолжения лечения).</t>
  </si>
  <si>
    <t>2. В т. 1100 формы вносятся исходы курса химиотерапии случаев лечения по IV режиму химиотерапии, изначально назначенному по результатам теста на лекарственную чувствительность МБТ, зарегистрированных для лечения два года назад  (кроме переведенных для продолжения лечения).
В т. 1200 формы вносятся исходы курса химиотерапии случаев лечения по IV режиму химиотерапии, изначально назначенному эмпирически, зарегистрированных для лечения два года назад, и у которых в ходе лечения было получено лабораторное подтвердение устойчивости как минимум к рифампицину путём культуральной диагностики или с использованием молекулярно-генетических методов (кроме переведенных для продолжения лечения).
В т. 1300 формы вносятся исходы курса химиотерапии случаев лечения по IV режиму химиотерапии, изначально назначенному эмпирически, зарегистрированных для лечения два года назад, и у которых в ходе лечения не было получено лабораторного подтвердения устойчивости как минимум к рифампицину  (кроме переведенных для продолжения лечения).
В т. 1400 формы вносятся исходы курса химиотерапии случаев лечения по V режиму химиотерапии, зарегистрированных для лечения 
два года назад. В 2024 году подаётся отчёт о случаев лечения по IV, V режимам химиотерапии, зарегистрированных в I, II, III и IV 
кварталах 2021 года (кроме переведенных для продолжения лечения)</t>
  </si>
  <si>
    <t>Из п. 3 количество лабораторий, реализующих технологию LPA только к изниазиду и рифампицину (без фторхинолонов)</t>
  </si>
  <si>
    <t>Из п. 3 количество лабораторий, реализующих технологию LPA к изниазиду, рифампицину и фторхинолонам</t>
  </si>
  <si>
    <t xml:space="preserve">   из п. 6 - к левофлоксацину и/или моксифлоксацину</t>
  </si>
  <si>
    <t>В строке 6 указывается количество лабораторий, выполняющих тестирование лекарственной чувствительности микобактерий туберкулёза с использованием твёрдых или жидких питательных сред; в т.ч. с использованием автоматических бактериологических анализаторов. В п. 6.1. указывается число лабораторий, выполнявших в 2023 году тестирование лекарственной чувствительности микобактерий туберкулёза фенотипическим (культуральным) методом к рифампицину, в п. 6.2. - к изониазиду, в п. 6.3. - к пиразинамиду, в п. 6.6. - к левофлоксацину и/или моксифлоксацину, в п. 6.5. - к бедаквилину, в п. 6.6 - к линезолиду.</t>
  </si>
  <si>
    <t xml:space="preserve">   из с. 1.1.1. обследовано с использованием GeneXpert и/или Hain test</t>
  </si>
  <si>
    <t xml:space="preserve">   из с. 2.1.1. обследовано с использованием GeneXpert и/или Hain test</t>
  </si>
  <si>
    <t>т. 1100 Отчёт о результатах случаев лечения туберкулёза по IV-тестовому режиму химиотерапии, зарегистрированных для лечения в 2021 году (два года назад)</t>
  </si>
  <si>
    <t>т. 1200 Отчёт о результатах случаев лечения туберкулёза по IV-эмпирическому режиму химиотерапии, зарегистрированных для лечения в 2021 году (два года назад), у которых в ходе лечения было подтверждено наличие устойчивости как минимум к рифампицину</t>
  </si>
  <si>
    <t>т. 1300 Отчёт о результатах случаев лечения туберкулёза по IV-эмпирическому режиму химиотерапии, зарегистрированных для лечения в 2021 году (два года назад), у которых в ходе лечения лабораторного подтверждения наличие устойчивости как минимум к рифампицину получено не было</t>
  </si>
  <si>
    <t>т. 1400 Отчёт о результатах случаев лечения туберкулёза по V режиму химиотерапии, зарегистрированных для лечения в 2021 году (два года назад)</t>
  </si>
  <si>
    <t>4. Регистрационные группы случаев лечения определяются в соответствии с Приказом Минздрава России № 50 от 13.02.2004 г. Для каждой из регистрационных групп определяется исход курса химиотерапии.  Выделяют 7 исходов курса ХТ для случая лечения по IV,V режимам химиотерапии: «Эффективный курс химиотерапии с бактериологическим подтверждением», «Эффективный курс химиотерапии с клинико-рентгенологическим подтверждением», «Неэффективный курс химиотерапии», «Умер от туберкулёза», «Умер не от туберкулёза», «Прервал курс химиотерапии», «Выбыл». 
Эффективный курс химиотерапии с бактериологическим подтверждением регистрируется у случаев лечения пациентов, имеющих не менее трёх отрицательных результатов культуральной диагностики из образцов, взятых с интервалом не менее 30 дней.
Эффективный курс химиотерапии с клинико-рентгенологическим подтверждением – все остальные случаи эффективного лечения пациентов, у которых невозможно зарегистрировать исход «эффективный курс химиотерапии с бактериологическим подтверждением».
Неэффективный курс химиотерапии регистрируется в случае:
- прекращения химиотерапии по медицински показаниям;
- продолжения бактериовыделения после 8 месяцев от начала лечения;
- возобновления бактериовыделения в фазе продолжения химиотерапии.
Умер от туберкулёза – случай, завершившийся летальным исходом от туберкулёза.
Умер от других причин – случай, завершившийся летальным исходом не от туберкулёза 
Прервал курс химиотерапии – исход случая лечения, при котором пациент не начинал лечение или прервал его на 2 месяца подряд 
и более.
Выбыл – исход лечения пациента, выбывшего из административной территории или переведенного из одного ведомства в другое, 
окончательный результат лечения которого не известен.
Продолжает лечение – случаи лечения пациентов, продолжающие текущий курс химиотерапии более 2 лет.
Диагноз снят - в ходе лечения диагноз туберкулёза не подтвердился, в связи с чем лечение от туберкулёза было прекращено</t>
  </si>
  <si>
    <t>4. Регистрационные группы случаев лечения определяются в соответствии с Приказом Минздрава России № 50 от 13.02.2004 г. Для каждой из регистрационных групп определяется исход курса химиотерапии.  Выделяют 7 исходов курса ХТ для случая лечения по IV,V режимам химиотерапии: «Эффективный курс химиотерапии с бактериологическим подтверждением», «Эффективный курс химиотерапии с клинико-рентгенологическим подтверждением», «Неэффективный курс химиотерапии», «Умер от туберкулёза», «Умер не от туберкулёза», «Прервал курс химиотерапии», «Выбыл». 
Эффективный курс химиотерапии с бактериологическим подтверждением регистрируется у случаев лечения пациентов, имеющих не менее трёх отрицательных результатов культуральной диагностики из образцов, взятых с интервалом не менее 30 дней.
Эффективный курс химиотерапии с клинико-рентгенологическим подтверждением – все остальные случаи эффективного лечения пациентов, у которых невозможно зарегистрировать исход «эффективный курс химиотерапии с бактериологическим подтверждением».
Неэффективный курс химиотерапии регистрируется в случае:
- прекращения химиотерапии по медицинским показаниям (в т.ч. при наличии некупируемых нежелательных явлениях);
- продолжения бактериовыделения после 8 месяцев от начала лечения;
- возобновления бактериовыделения в фазе продолжения химиотерапии.
Умер от туберкулёза – случай, завершившийся летальным исходом от туберкулёза.
Умер от других причин – случай, завершившийся летальным исходом не от туберкулёза (включая ВИЧ);
Прервал курс химиотерапии – исход случая лечения, при котором пациент не начинал лечение или прервал его на 2 месяца подряд 
и более.
Выбыл – исход лечения пациента, выбывшего из административной территории или переведенного из одного ведомства в другое, 
окончательный результат лечения которого не известен.
Продолжает лечение – случаи лечения пациентов, продолжающие текущий курс химиотерапии более 2 лет.
Диагноз снят - в ходе лечения диагноз туберкулёза не подтвердился, в связи с чем лечение от туберкулёза было прекращено</t>
  </si>
  <si>
    <t>В строке 2.3. указываются расходы на приобретение противотуберкулёзных препаратов первого ряда, к которым относятся: изониазид, фтивазид, метазид, феназид, рифампицин, рифабутин, пиразинамид, этамбутол, стрептомицин, в т.ч. комбинированные препараты без включения препаратов 2 ряда.</t>
  </si>
  <si>
    <t>В строке 2.4. указываются расходы на приобретение противотуберкулёзных препаратов резервного ряда, к которым относятся: канамицин, амикацин, каперомицин, аминосалициловая кислота, протионамид, циклосерин, теризидон, противотуберкулёзные препараты фторхинолонового ряда, в т.ч. комбинированные препараты, включающие один или несколько указанных препаратов</t>
  </si>
  <si>
    <t>Прочие препараты, в т.ч. дез. средства</t>
  </si>
  <si>
    <t>Поставки (закупки) расходных материалов для исследования мазков мокроты, культуры, тестов на лекарственную чувствительность МБТ (включая молекулярно-генетические методы)</t>
  </si>
  <si>
    <t>Финансирование противотуберкулёзных мероприятий в медицинских организациях, оказывающих первичную медицинскую помощь (в т.ч. первичную специализированную по фтизиатрии, не включенных в т. 1000), специализированную нетуберкулёзную помощь благотворительных и иных некоммерческих организациях, включая международное финансирование</t>
  </si>
  <si>
    <t>Прочие препараты (в т.ч. дез средства)</t>
  </si>
  <si>
    <t>т. 2000. Отчёт о случаях лечения по коротким режимам химиотерапии, зарегистрированным в 2022 году</t>
  </si>
  <si>
    <t>Группа пациентов</t>
  </si>
  <si>
    <t>Инструкция по заполнению временной формы ВР-5МЛУ</t>
  </si>
  <si>
    <t>Противотуберкулёзные препараты 2 ряда (канамицин, амикацин, капреомицин, аминосалициловая кислота, протионамид, циклосерин, теризидон, офлоксацин, моксифлоксацин, левофлоксацин, ломефлоксацин) и комбинированные с ними</t>
  </si>
  <si>
    <t>Противотуберкулёзные препараты 2 ряда (канамицин, амикацин, капреомицин, аминосалициловая кислота, протионамид, циклосерин, теризидон, антибиотики фторхинолонового ряда) и комбинированные с ними</t>
  </si>
  <si>
    <t>Эфектив-ный курс химиотерапии</t>
  </si>
  <si>
    <t>Противотуберкулёзные препараты 1 ряда (изониазид, рифампицин, пиразинамид, этамбутол, стрептомицин, рифабутин), в т.ч. комбинированные, кроме включаемых в с. 2.4</t>
  </si>
  <si>
    <t>Противотуберкулёзные препараты 1 ряда (изониазид, рифампицин, пиразинамид, этамбутол, стрептомицин, рифабутин), в т.ч. комбинированные, не включенные в с. 2.4.</t>
  </si>
  <si>
    <t>6. В таблицу 2000 формы ВР-5МЛУ включаются сведения о результатах лечения туберкулёза у пациентов, которым по решению ЦВК в 2021 г. было принято решение о назначении укороченных режимов лечения, соответствующих клиническим рекомендациям:  КР-507, либо описанных в публикации: Марьяндышев А.О., Кулижская А.И., Химова Е.С., Перхин Д.В., Свешникова О.М., Преснова С.Э., Курочкина Н.П., Сотников А.С., Лещева Н.А., Васильева И.А. Использование укороченных схем лечения туберкулеза с множественной лекарственной устойчивостью в Архангельской, Мурманской, Белгородской областях. Туберкулез и болезни легких. 2019;97(7):5-10</t>
  </si>
  <si>
    <t xml:space="preserve">т. 2000. Сведения о числа лиц, которым в 2023 году был назначен курс химиотерапии с включением инновационных препаратов: бедаквилин, тиоуреидоиминометилпиридиния перхлорат, деламанид </t>
  </si>
  <si>
    <t>В т. 2000 включаются сведения о числе пациентов, которым в отчётном году был назначен курс лечения с использованием инновационных препаратов: бедаквилин, тиоуреидоиминометилпиридиния перхлорат, деламанид. В эту таблицу не включаются сведения о числе пациентов, которые начали получать указанные препараты в рамках курсов химиотерапии, зарегистрированных в предыдущие годы, и в отчётном году только продолжали лечение ими.</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</si>
</sst>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35">
    <font>
      <sz val="10"/>
      <name val="Arial Cyr"/>
      <family val="0"/>
    </font>
    <font>
      <sz val="8"/>
      <name val="Arial Cyr"/>
      <family val="0"/>
    </font>
    <font>
      <b/>
      <sz val="10"/>
      <name val="Arial Cyr"/>
      <family val="0"/>
    </font>
    <font>
      <b/>
      <sz val="9"/>
      <name val="Tahoma"/>
      <family val="2"/>
    </font>
    <font>
      <b/>
      <sz val="11"/>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b/>
      <sz val="8"/>
      <name val="Arial Cyr"/>
      <family val="0"/>
    </font>
    <font>
      <b/>
      <sz val="12"/>
      <name val="Arial Cyr"/>
      <family val="0"/>
    </font>
    <font>
      <sz val="10"/>
      <name val="Times New Roman"/>
      <family val="1"/>
    </font>
    <font>
      <sz val="12"/>
      <name val="Times New Roman"/>
      <family val="1"/>
    </font>
    <font>
      <u val="single"/>
      <sz val="10"/>
      <color indexed="12"/>
      <name val="Arial Cyr"/>
      <family val="0"/>
    </font>
    <font>
      <u val="single"/>
      <sz val="10"/>
      <color indexed="36"/>
      <name val="Arial Cyr"/>
      <family val="0"/>
    </font>
    <font>
      <u val="single"/>
      <sz val="10"/>
      <name val="Arial Cyr"/>
      <family val="0"/>
    </font>
    <font>
      <b/>
      <u val="single"/>
      <sz val="10"/>
      <name val="Arial Cyr"/>
      <family val="0"/>
    </font>
    <font>
      <b/>
      <sz val="10"/>
      <name val="Times New Roman"/>
      <family val="1"/>
    </font>
    <font>
      <sz val="11"/>
      <name val="Times New Roman"/>
      <family val="1"/>
    </font>
    <font>
      <sz val="10"/>
      <color indexed="10"/>
      <name val="Arial Cyr"/>
      <family val="0"/>
    </font>
    <font>
      <b/>
      <sz val="10"/>
      <color indexed="10"/>
      <name val="Arial Cyr"/>
      <family val="0"/>
    </font>
    <font>
      <sz val="9"/>
      <name val="Arial Cy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rgb="FFFF99CC"/>
        <bgColor indexed="64"/>
      </patternFill>
    </fill>
    <fill>
      <patternFill patternType="solid">
        <fgColor rgb="FFFFFF0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thin"/>
      <right>
        <color indexed="63"/>
      </right>
      <top style="medium"/>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medium"/>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2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27"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0" fillId="4" borderId="0" applyNumberFormat="0" applyBorder="0" applyAlignment="0" applyProtection="0"/>
  </cellStyleXfs>
  <cellXfs count="259">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horizontal="center" wrapText="1"/>
    </xf>
    <xf numFmtId="49" fontId="0" fillId="0" borderId="10" xfId="0" applyNumberFormat="1" applyBorder="1" applyAlignment="1">
      <alignment/>
    </xf>
    <xf numFmtId="0" fontId="0" fillId="0" borderId="10" xfId="0" applyBorder="1" applyAlignment="1">
      <alignment wrapText="1"/>
    </xf>
    <xf numFmtId="0" fontId="0" fillId="0" borderId="0" xfId="0" applyFont="1" applyAlignment="1">
      <alignment/>
    </xf>
    <xf numFmtId="172" fontId="0" fillId="0" borderId="10" xfId="0" applyNumberFormat="1" applyBorder="1" applyAlignment="1">
      <alignment/>
    </xf>
    <xf numFmtId="172" fontId="0" fillId="0" borderId="10" xfId="0" applyNumberFormat="1" applyBorder="1" applyAlignment="1">
      <alignment wrapText="1"/>
    </xf>
    <xf numFmtId="49" fontId="0" fillId="0" borderId="0" xfId="0" applyNumberFormat="1" applyFill="1" applyBorder="1" applyAlignment="1">
      <alignment/>
    </xf>
    <xf numFmtId="0" fontId="0" fillId="0" borderId="10" xfId="0" applyBorder="1" applyAlignment="1">
      <alignment horizontal="center"/>
    </xf>
    <xf numFmtId="49" fontId="0" fillId="0" borderId="0" xfId="0" applyNumberFormat="1" applyBorder="1" applyAlignment="1">
      <alignment/>
    </xf>
    <xf numFmtId="0" fontId="0" fillId="0" borderId="0" xfId="0" applyBorder="1" applyAlignment="1">
      <alignment wrapText="1"/>
    </xf>
    <xf numFmtId="172" fontId="0" fillId="0" borderId="0" xfId="0" applyNumberFormat="1" applyBorder="1" applyAlignment="1">
      <alignment/>
    </xf>
    <xf numFmtId="49" fontId="0" fillId="0" borderId="10" xfId="0" applyNumberFormat="1" applyFill="1" applyBorder="1" applyAlignment="1">
      <alignment/>
    </xf>
    <xf numFmtId="49" fontId="0" fillId="0" borderId="10" xfId="0" applyNumberFormat="1" applyFill="1"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49" fontId="2" fillId="0" borderId="0" xfId="0" applyNumberFormat="1" applyFont="1" applyFill="1" applyBorder="1" applyAlignment="1">
      <alignment/>
    </xf>
    <xf numFmtId="0" fontId="5" fillId="0" borderId="0" xfId="54">
      <alignment/>
      <protection/>
    </xf>
    <xf numFmtId="0" fontId="4" fillId="0" borderId="0" xfId="54" applyFont="1">
      <alignment/>
      <protection/>
    </xf>
    <xf numFmtId="0" fontId="1" fillId="24" borderId="11" xfId="54" applyFont="1" applyFill="1" applyBorder="1" applyAlignment="1">
      <alignment horizontal="center" vertical="center" wrapText="1"/>
      <protection/>
    </xf>
    <xf numFmtId="49" fontId="22" fillId="24" borderId="12" xfId="54" applyNumberFormat="1" applyFont="1" applyFill="1" applyBorder="1" applyAlignment="1">
      <alignment horizontal="center"/>
      <protection/>
    </xf>
    <xf numFmtId="49" fontId="22" fillId="24" borderId="13" xfId="54" applyNumberFormat="1" applyFont="1" applyFill="1" applyBorder="1" applyAlignment="1">
      <alignment horizontal="center"/>
      <protection/>
    </xf>
    <xf numFmtId="49" fontId="22" fillId="24" borderId="14" xfId="54" applyNumberFormat="1" applyFont="1" applyFill="1" applyBorder="1" applyAlignment="1">
      <alignment horizontal="center" vertical="center" wrapText="1"/>
      <protection/>
    </xf>
    <xf numFmtId="49" fontId="22" fillId="24" borderId="14" xfId="54" applyNumberFormat="1" applyFont="1" applyFill="1" applyBorder="1" applyAlignment="1">
      <alignment horizontal="center"/>
      <protection/>
    </xf>
    <xf numFmtId="49" fontId="22" fillId="24" borderId="15" xfId="54" applyNumberFormat="1" applyFont="1" applyFill="1" applyBorder="1" applyAlignment="1">
      <alignment horizontal="center"/>
      <protection/>
    </xf>
    <xf numFmtId="0" fontId="1" fillId="24" borderId="16" xfId="54" applyFont="1" applyFill="1" applyBorder="1">
      <alignment/>
      <protection/>
    </xf>
    <xf numFmtId="0" fontId="1" fillId="24" borderId="17" xfId="54" applyFont="1" applyFill="1" applyBorder="1">
      <alignment/>
      <protection/>
    </xf>
    <xf numFmtId="0" fontId="5" fillId="0" borderId="0" xfId="54" applyFont="1">
      <alignment/>
      <protection/>
    </xf>
    <xf numFmtId="172" fontId="0" fillId="25" borderId="10" xfId="0" applyNumberFormat="1" applyFill="1" applyBorder="1" applyAlignment="1" applyProtection="1">
      <alignment/>
      <protection locked="0"/>
    </xf>
    <xf numFmtId="1" fontId="0" fillId="25" borderId="10" xfId="0" applyNumberFormat="1" applyFill="1" applyBorder="1" applyAlignment="1" applyProtection="1">
      <alignment/>
      <protection locked="0"/>
    </xf>
    <xf numFmtId="0" fontId="5" fillId="0" borderId="0" xfId="0" applyFont="1" applyAlignment="1">
      <alignment/>
    </xf>
    <xf numFmtId="0" fontId="0" fillId="25" borderId="10" xfId="0" applyFill="1" applyBorder="1" applyAlignment="1" applyProtection="1">
      <alignment/>
      <protection locked="0"/>
    </xf>
    <xf numFmtId="0" fontId="25" fillId="0" borderId="18" xfId="0" applyFont="1" applyBorder="1" applyAlignment="1">
      <alignment horizontal="center" vertical="top" wrapText="1"/>
    </xf>
    <xf numFmtId="0" fontId="25" fillId="0" borderId="10" xfId="0" applyFont="1" applyBorder="1" applyAlignment="1">
      <alignment horizontal="center" vertical="top" wrapText="1"/>
    </xf>
    <xf numFmtId="0" fontId="25" fillId="0" borderId="19" xfId="0" applyFont="1" applyBorder="1" applyAlignment="1">
      <alignment horizontal="center" vertical="top" wrapText="1"/>
    </xf>
    <xf numFmtId="0" fontId="24" fillId="0" borderId="18" xfId="0" applyFont="1" applyBorder="1" applyAlignment="1">
      <alignment horizontal="justify" vertical="top" wrapText="1"/>
    </xf>
    <xf numFmtId="0" fontId="25" fillId="0" borderId="10" xfId="0" applyFont="1" applyBorder="1" applyAlignment="1">
      <alignment horizontal="center" vertical="center" wrapText="1"/>
    </xf>
    <xf numFmtId="49" fontId="22" fillId="24" borderId="20" xfId="54" applyNumberFormat="1" applyFont="1" applyFill="1" applyBorder="1" applyAlignment="1">
      <alignment horizontal="center"/>
      <protection/>
    </xf>
    <xf numFmtId="0" fontId="0" fillId="0" borderId="0" xfId="0" applyAlignment="1">
      <alignment wrapText="1"/>
    </xf>
    <xf numFmtId="0" fontId="24" fillId="0" borderId="21" xfId="0" applyFont="1" applyBorder="1" applyAlignment="1">
      <alignment horizontal="justify" vertical="top" wrapText="1"/>
    </xf>
    <xf numFmtId="0" fontId="25" fillId="0" borderId="11" xfId="0" applyFont="1" applyBorder="1" applyAlignment="1">
      <alignment horizontal="center" vertical="center" wrapText="1"/>
    </xf>
    <xf numFmtId="0" fontId="0" fillId="0" borderId="0" xfId="0" applyFill="1" applyBorder="1" applyAlignment="1">
      <alignment wrapText="1"/>
    </xf>
    <xf numFmtId="0" fontId="0" fillId="0" borderId="0" xfId="0" applyAlignment="1">
      <alignment horizontal="left"/>
    </xf>
    <xf numFmtId="0" fontId="0" fillId="0" borderId="0" xfId="0" applyFont="1" applyAlignment="1">
      <alignment horizontal="left"/>
    </xf>
    <xf numFmtId="0" fontId="30" fillId="24" borderId="0" xfId="53" applyFont="1" applyFill="1">
      <alignment/>
      <protection/>
    </xf>
    <xf numFmtId="0" fontId="24" fillId="24" borderId="0" xfId="53" applyFont="1" applyFill="1">
      <alignment/>
      <protection/>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0" xfId="0" applyFont="1" applyBorder="1" applyAlignment="1">
      <alignment horizontal="center" vertical="center" wrapText="1"/>
    </xf>
    <xf numFmtId="0" fontId="25" fillId="25" borderId="10" xfId="0" applyFont="1" applyFill="1" applyBorder="1" applyAlignment="1" applyProtection="1">
      <alignment horizontal="center" vertical="center" wrapText="1"/>
      <protection locked="0"/>
    </xf>
    <xf numFmtId="0" fontId="25" fillId="0" borderId="19" xfId="0" applyFont="1" applyBorder="1" applyAlignment="1">
      <alignment horizontal="center" vertical="center" wrapText="1"/>
    </xf>
    <xf numFmtId="0" fontId="25" fillId="0" borderId="24" xfId="0" applyFont="1" applyBorder="1" applyAlignment="1">
      <alignment horizontal="center" vertical="center" wrapText="1"/>
    </xf>
    <xf numFmtId="0" fontId="25" fillId="25" borderId="11" xfId="0" applyFont="1" applyFill="1" applyBorder="1" applyAlignment="1" applyProtection="1">
      <alignment horizontal="center" vertical="center" wrapText="1"/>
      <protection locked="0"/>
    </xf>
    <xf numFmtId="0" fontId="25" fillId="0" borderId="25" xfId="0" applyFont="1" applyBorder="1" applyAlignment="1">
      <alignment horizontal="center" vertical="center" wrapText="1"/>
    </xf>
    <xf numFmtId="49" fontId="30" fillId="0" borderId="0" xfId="0" applyNumberFormat="1" applyFont="1" applyFill="1" applyBorder="1" applyAlignment="1">
      <alignment/>
    </xf>
    <xf numFmtId="49" fontId="24" fillId="0" borderId="0" xfId="0" applyNumberFormat="1" applyFont="1" applyFill="1" applyBorder="1" applyAlignment="1">
      <alignment/>
    </xf>
    <xf numFmtId="49" fontId="24" fillId="0" borderId="18" xfId="0" applyNumberFormat="1" applyFont="1" applyFill="1" applyBorder="1" applyAlignment="1">
      <alignment horizontal="center"/>
    </xf>
    <xf numFmtId="0" fontId="24" fillId="0" borderId="10" xfId="0" applyFont="1" applyBorder="1" applyAlignment="1">
      <alignment horizontal="center"/>
    </xf>
    <xf numFmtId="0" fontId="24" fillId="0" borderId="19" xfId="0" applyFont="1" applyBorder="1" applyAlignment="1">
      <alignment horizontal="center"/>
    </xf>
    <xf numFmtId="0" fontId="31" fillId="0" borderId="18" xfId="0" applyFont="1" applyBorder="1" applyAlignment="1">
      <alignment/>
    </xf>
    <xf numFmtId="0" fontId="24" fillId="0" borderId="10" xfId="0" applyFont="1" applyBorder="1" applyAlignment="1">
      <alignment horizontal="center" vertical="center"/>
    </xf>
    <xf numFmtId="0" fontId="24" fillId="25" borderId="19" xfId="0" applyFont="1" applyFill="1" applyBorder="1" applyAlignment="1" applyProtection="1">
      <alignment/>
      <protection locked="0"/>
    </xf>
    <xf numFmtId="0" fontId="31" fillId="0" borderId="21" xfId="0" applyFont="1" applyBorder="1" applyAlignment="1">
      <alignment wrapText="1"/>
    </xf>
    <xf numFmtId="0" fontId="24" fillId="0" borderId="11" xfId="0" applyFont="1" applyBorder="1" applyAlignment="1">
      <alignment horizontal="center" vertical="center" wrapText="1"/>
    </xf>
    <xf numFmtId="0" fontId="24" fillId="25" borderId="25" xfId="0" applyFont="1" applyFill="1" applyBorder="1" applyAlignment="1" applyProtection="1">
      <alignment/>
      <protection locked="0"/>
    </xf>
    <xf numFmtId="0" fontId="1" fillId="24" borderId="16" xfId="54" applyFont="1" applyFill="1" applyBorder="1" applyAlignment="1">
      <alignment horizontal="center" vertical="center"/>
      <protection/>
    </xf>
    <xf numFmtId="0" fontId="2" fillId="24" borderId="19" xfId="54" applyFont="1" applyFill="1" applyBorder="1" applyAlignment="1">
      <alignment horizontal="center" vertical="center"/>
      <protection/>
    </xf>
    <xf numFmtId="0" fontId="1" fillId="24" borderId="17" xfId="54" applyFont="1" applyFill="1" applyBorder="1" applyAlignment="1">
      <alignment horizontal="center" vertical="center"/>
      <protection/>
    </xf>
    <xf numFmtId="0" fontId="2" fillId="20" borderId="11" xfId="54" applyFont="1" applyFill="1" applyBorder="1" applyAlignment="1">
      <alignment horizontal="center" vertical="center"/>
      <protection/>
    </xf>
    <xf numFmtId="0" fontId="2" fillId="24" borderId="25" xfId="54" applyFont="1" applyFill="1" applyBorder="1" applyAlignment="1">
      <alignment horizontal="center" vertical="center"/>
      <protection/>
    </xf>
    <xf numFmtId="0" fontId="2" fillId="25" borderId="10" xfId="54" applyFont="1" applyFill="1" applyBorder="1" applyAlignment="1" applyProtection="1">
      <alignment horizontal="right" vertical="center"/>
      <protection locked="0"/>
    </xf>
    <xf numFmtId="0" fontId="2" fillId="25" borderId="26" xfId="54" applyFont="1" applyFill="1" applyBorder="1" applyAlignment="1" applyProtection="1">
      <alignment horizontal="right" vertical="center"/>
      <protection locked="0"/>
    </xf>
    <xf numFmtId="0" fontId="2" fillId="25" borderId="11" xfId="54" applyFont="1" applyFill="1" applyBorder="1" applyAlignment="1" applyProtection="1">
      <alignment horizontal="right" vertical="center"/>
      <protection locked="0"/>
    </xf>
    <xf numFmtId="0" fontId="2" fillId="25" borderId="27" xfId="54" applyFont="1" applyFill="1" applyBorder="1" applyAlignment="1" applyProtection="1">
      <alignment horizontal="right" vertical="center"/>
      <protection locked="0"/>
    </xf>
    <xf numFmtId="0" fontId="1" fillId="24" borderId="28" xfId="54" applyFont="1" applyFill="1" applyBorder="1" applyAlignment="1">
      <alignment horizontal="left" vertical="center"/>
      <protection/>
    </xf>
    <xf numFmtId="0" fontId="1" fillId="24" borderId="29" xfId="54" applyFont="1" applyFill="1" applyBorder="1" applyAlignment="1">
      <alignment horizontal="left" vertical="center"/>
      <protection/>
    </xf>
    <xf numFmtId="0" fontId="1" fillId="24" borderId="16" xfId="54" applyFont="1" applyFill="1" applyBorder="1" applyAlignment="1">
      <alignment horizontal="right" vertical="center"/>
      <protection/>
    </xf>
    <xf numFmtId="0" fontId="2" fillId="24" borderId="19" xfId="54" applyFont="1" applyFill="1" applyBorder="1" applyAlignment="1">
      <alignment horizontal="right" vertical="center"/>
      <protection/>
    </xf>
    <xf numFmtId="0" fontId="1" fillId="24" borderId="17" xfId="54" applyFont="1" applyFill="1" applyBorder="1" applyAlignment="1">
      <alignment horizontal="right" vertical="center"/>
      <protection/>
    </xf>
    <xf numFmtId="0" fontId="1" fillId="24" borderId="29" xfId="54" applyFont="1" applyFill="1" applyBorder="1" applyAlignment="1">
      <alignment horizontal="right" vertical="center"/>
      <protection/>
    </xf>
    <xf numFmtId="0" fontId="2" fillId="24" borderId="25" xfId="54" applyFont="1" applyFill="1" applyBorder="1" applyAlignment="1">
      <alignment horizontal="right" vertical="center"/>
      <protection/>
    </xf>
    <xf numFmtId="0" fontId="1" fillId="24" borderId="30" xfId="54" applyFont="1" applyFill="1" applyBorder="1">
      <alignment/>
      <protection/>
    </xf>
    <xf numFmtId="0" fontId="1" fillId="24" borderId="28" xfId="54" applyFont="1" applyFill="1" applyBorder="1" applyAlignment="1">
      <alignment horizontal="center" vertical="center" wrapText="1"/>
      <protection/>
    </xf>
    <xf numFmtId="0" fontId="23" fillId="24" borderId="10" xfId="54" applyFont="1" applyFill="1" applyBorder="1" applyAlignment="1">
      <alignment horizontal="center" vertical="center"/>
      <protection/>
    </xf>
    <xf numFmtId="0" fontId="23" fillId="24" borderId="11" xfId="54" applyFont="1" applyFill="1" applyBorder="1" applyAlignment="1">
      <alignment horizontal="center" vertical="center"/>
      <protection/>
    </xf>
    <xf numFmtId="0" fontId="1" fillId="24" borderId="31" xfId="54" applyFont="1" applyFill="1" applyBorder="1" applyAlignment="1">
      <alignment horizontal="left" vertical="center" wrapText="1"/>
      <protection/>
    </xf>
    <xf numFmtId="0" fontId="1" fillId="24" borderId="28" xfId="54" applyFont="1" applyFill="1" applyBorder="1" applyAlignment="1">
      <alignment horizontal="left" vertical="center" wrapText="1"/>
      <protection/>
    </xf>
    <xf numFmtId="0" fontId="1" fillId="24" borderId="29" xfId="54" applyFont="1" applyFill="1" applyBorder="1" applyAlignment="1">
      <alignment horizontal="left" vertical="center" wrapText="1"/>
      <protection/>
    </xf>
    <xf numFmtId="0" fontId="2" fillId="25" borderId="22" xfId="54" applyFont="1" applyFill="1" applyBorder="1" applyAlignment="1" applyProtection="1">
      <alignment horizontal="left" vertical="center"/>
      <protection locked="0"/>
    </xf>
    <xf numFmtId="0" fontId="2" fillId="25" borderId="10" xfId="54" applyFont="1" applyFill="1" applyBorder="1" applyAlignment="1" applyProtection="1">
      <alignment horizontal="left" vertical="center"/>
      <protection locked="0"/>
    </xf>
    <xf numFmtId="0" fontId="2" fillId="25" borderId="11" xfId="54" applyFont="1" applyFill="1" applyBorder="1" applyAlignment="1" applyProtection="1">
      <alignment horizontal="left" vertical="center"/>
      <protection locked="0"/>
    </xf>
    <xf numFmtId="0" fontId="2" fillId="25" borderId="22" xfId="54" applyFont="1" applyFill="1" applyBorder="1" applyAlignment="1" applyProtection="1">
      <alignment horizontal="right" vertical="center"/>
      <protection locked="0"/>
    </xf>
    <xf numFmtId="0" fontId="2" fillId="25" borderId="32" xfId="54" applyFont="1" applyFill="1" applyBorder="1" applyAlignment="1" applyProtection="1">
      <alignment horizontal="right" vertical="center"/>
      <protection locked="0"/>
    </xf>
    <xf numFmtId="0" fontId="23" fillId="24" borderId="22" xfId="54" applyFont="1" applyFill="1" applyBorder="1" applyAlignment="1">
      <alignment horizontal="center" vertical="center"/>
      <protection/>
    </xf>
    <xf numFmtId="0" fontId="2" fillId="24" borderId="23" xfId="54" applyFont="1" applyFill="1" applyBorder="1" applyAlignment="1">
      <alignment horizontal="right" vertical="center"/>
      <protection/>
    </xf>
    <xf numFmtId="0" fontId="19" fillId="0" borderId="0" xfId="54" applyFont="1">
      <alignment/>
      <protection/>
    </xf>
    <xf numFmtId="0" fontId="32" fillId="0" borderId="0" xfId="0" applyFont="1" applyAlignment="1">
      <alignment/>
    </xf>
    <xf numFmtId="0" fontId="24" fillId="0" borderId="33" xfId="0" applyFont="1" applyBorder="1" applyAlignment="1">
      <alignment horizontal="justify" vertical="top" wrapText="1"/>
    </xf>
    <xf numFmtId="0" fontId="25" fillId="0" borderId="14" xfId="0" applyFont="1" applyBorder="1" applyAlignment="1">
      <alignment horizontal="center" vertical="center" wrapText="1"/>
    </xf>
    <xf numFmtId="0" fontId="25" fillId="25" borderId="14"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72" fontId="33" fillId="0" borderId="34" xfId="0" applyNumberFormat="1" applyFont="1" applyFill="1" applyBorder="1" applyAlignment="1">
      <alignment/>
    </xf>
    <xf numFmtId="0" fontId="0" fillId="0" borderId="10" xfId="0" applyFill="1" applyBorder="1" applyAlignment="1">
      <alignment wrapText="1"/>
    </xf>
    <xf numFmtId="0" fontId="0" fillId="0" borderId="0" xfId="0" applyAlignment="1" quotePrefix="1">
      <alignment/>
    </xf>
    <xf numFmtId="0" fontId="0" fillId="24" borderId="10" xfId="0" applyFill="1" applyBorder="1" applyAlignment="1">
      <alignment horizontal="center" wrapText="1"/>
    </xf>
    <xf numFmtId="0" fontId="0" fillId="25" borderId="12" xfId="0" applyFill="1" applyBorder="1" applyAlignment="1" applyProtection="1">
      <alignment/>
      <protection locked="0"/>
    </xf>
    <xf numFmtId="172" fontId="0" fillId="26" borderId="10" xfId="0" applyNumberFormat="1" applyFill="1" applyBorder="1" applyAlignment="1" applyProtection="1">
      <alignment/>
      <protection locked="0"/>
    </xf>
    <xf numFmtId="0" fontId="34" fillId="0" borderId="10" xfId="0" applyFont="1" applyBorder="1" applyAlignment="1">
      <alignment horizontal="center" vertical="center" wrapText="1"/>
    </xf>
    <xf numFmtId="0" fontId="0" fillId="0" borderId="0" xfId="0" applyFill="1" applyAlignment="1">
      <alignment wrapText="1"/>
    </xf>
    <xf numFmtId="49" fontId="2" fillId="0" borderId="0" xfId="0" applyNumberFormat="1" applyFont="1" applyAlignment="1">
      <alignment/>
    </xf>
    <xf numFmtId="49" fontId="0" fillId="0" borderId="0" xfId="0" applyNumberFormat="1" applyAlignment="1">
      <alignment/>
    </xf>
    <xf numFmtId="0" fontId="0" fillId="25" borderId="10" xfId="0" applyFill="1" applyBorder="1" applyAlignment="1" applyProtection="1">
      <alignment horizontal="right"/>
      <protection locked="0"/>
    </xf>
    <xf numFmtId="0" fontId="0" fillId="25" borderId="10" xfId="0" applyFill="1" applyBorder="1" applyAlignment="1" applyProtection="1">
      <alignment horizontal="right" vertical="center"/>
      <protection locked="0"/>
    </xf>
    <xf numFmtId="49" fontId="0" fillId="0" borderId="10" xfId="0" applyNumberFormat="1" applyBorder="1" applyAlignment="1">
      <alignment horizontal="left" vertical="center"/>
    </xf>
    <xf numFmtId="0" fontId="0" fillId="0" borderId="0" xfId="0" applyFont="1" applyFill="1" applyBorder="1" applyAlignment="1">
      <alignment wrapText="1"/>
    </xf>
    <xf numFmtId="0" fontId="0" fillId="0" borderId="0" xfId="0" applyFont="1" applyAlignment="1">
      <alignment wrapText="1"/>
    </xf>
    <xf numFmtId="0" fontId="0" fillId="0" borderId="0" xfId="0" applyFill="1" applyBorder="1" applyAlignment="1">
      <alignment wrapText="1"/>
    </xf>
    <xf numFmtId="0" fontId="0" fillId="0" borderId="0" xfId="0" applyAlignment="1">
      <alignment wrapText="1"/>
    </xf>
    <xf numFmtId="0" fontId="2" fillId="0" borderId="0" xfId="0" applyFont="1" applyFill="1" applyBorder="1" applyAlignment="1">
      <alignment wrapText="1"/>
    </xf>
    <xf numFmtId="0" fontId="0" fillId="0" borderId="0" xfId="0" applyAlignment="1">
      <alignment/>
    </xf>
    <xf numFmtId="0" fontId="0" fillId="0" borderId="0" xfId="0" applyFill="1" applyAlignment="1">
      <alignment wrapText="1"/>
    </xf>
    <xf numFmtId="49" fontId="2" fillId="0" borderId="0" xfId="0" applyNumberFormat="1" applyFont="1" applyFill="1" applyBorder="1" applyAlignment="1">
      <alignment wrapText="1"/>
    </xf>
    <xf numFmtId="0" fontId="2" fillId="0" borderId="0" xfId="0" applyFont="1" applyAlignment="1">
      <alignment wrapText="1"/>
    </xf>
    <xf numFmtId="0" fontId="2" fillId="0" borderId="0" xfId="0" applyFont="1" applyAlignment="1">
      <alignment/>
    </xf>
    <xf numFmtId="49" fontId="0" fillId="27" borderId="26" xfId="0" applyNumberFormat="1" applyFill="1" applyBorder="1" applyAlignment="1" applyProtection="1">
      <alignment/>
      <protection locked="0"/>
    </xf>
    <xf numFmtId="0" fontId="0" fillId="27" borderId="35" xfId="0" applyFill="1" applyBorder="1" applyAlignment="1" applyProtection="1">
      <alignment/>
      <protection locked="0"/>
    </xf>
    <xf numFmtId="0" fontId="0" fillId="27" borderId="28" xfId="0" applyFill="1" applyBorder="1" applyAlignment="1" applyProtection="1">
      <alignment/>
      <protection locked="0"/>
    </xf>
    <xf numFmtId="0" fontId="0" fillId="0" borderId="36" xfId="0" applyBorder="1" applyAlignment="1">
      <alignment horizontal="center"/>
    </xf>
    <xf numFmtId="0" fontId="0" fillId="28" borderId="26" xfId="0" applyFill="1" applyBorder="1" applyAlignment="1" applyProtection="1">
      <alignment/>
      <protection locked="0"/>
    </xf>
    <xf numFmtId="0" fontId="0" fillId="28" borderId="35" xfId="0" applyFill="1" applyBorder="1" applyAlignment="1" applyProtection="1">
      <alignment/>
      <protection locked="0"/>
    </xf>
    <xf numFmtId="0" fontId="0" fillId="0" borderId="28" xfId="0" applyBorder="1" applyAlignment="1" applyProtection="1">
      <alignment/>
      <protection locked="0"/>
    </xf>
    <xf numFmtId="0" fontId="0" fillId="0" borderId="0" xfId="0" applyFill="1" applyBorder="1" applyAlignment="1" quotePrefix="1">
      <alignment wrapText="1"/>
    </xf>
    <xf numFmtId="0" fontId="0" fillId="0" borderId="10" xfId="0" applyBorder="1" applyAlignment="1">
      <alignment wrapText="1"/>
    </xf>
    <xf numFmtId="0" fontId="0" fillId="0" borderId="26" xfId="0" applyBorder="1" applyAlignment="1">
      <alignment wrapText="1"/>
    </xf>
    <xf numFmtId="0" fontId="0" fillId="0" borderId="35" xfId="0" applyBorder="1" applyAlignment="1">
      <alignment wrapText="1"/>
    </xf>
    <xf numFmtId="0" fontId="0" fillId="0" borderId="28" xfId="0" applyBorder="1" applyAlignment="1">
      <alignment wrapText="1"/>
    </xf>
    <xf numFmtId="0" fontId="0" fillId="0" borderId="26" xfId="0" applyBorder="1" applyAlignment="1">
      <alignment horizontal="center" vertical="center" wrapText="1"/>
    </xf>
    <xf numFmtId="0" fontId="0" fillId="0" borderId="28" xfId="0" applyBorder="1" applyAlignment="1">
      <alignment/>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5" fillId="0" borderId="0" xfId="54" applyFont="1" applyAlignment="1">
      <alignment wrapText="1"/>
      <protection/>
    </xf>
    <xf numFmtId="0" fontId="5" fillId="0" borderId="0" xfId="54" applyAlignment="1">
      <alignment wrapText="1"/>
      <protection/>
    </xf>
    <xf numFmtId="0" fontId="1" fillId="24" borderId="22" xfId="54" applyFont="1" applyFill="1" applyBorder="1" applyAlignment="1">
      <alignment horizontal="center" vertical="center" wrapText="1"/>
      <protection/>
    </xf>
    <xf numFmtId="0" fontId="1" fillId="24" borderId="11" xfId="54" applyFont="1" applyFill="1" applyBorder="1" applyAlignment="1">
      <alignment horizontal="center" vertical="center" wrapText="1"/>
      <protection/>
    </xf>
    <xf numFmtId="0" fontId="1" fillId="24" borderId="42" xfId="54" applyFont="1" applyFill="1" applyBorder="1" applyAlignment="1">
      <alignment horizontal="center" vertical="center" wrapText="1"/>
      <protection/>
    </xf>
    <xf numFmtId="0" fontId="0" fillId="0" borderId="43" xfId="0" applyBorder="1" applyAlignment="1">
      <alignment horizontal="center" vertical="center" wrapText="1"/>
    </xf>
    <xf numFmtId="0" fontId="1" fillId="24" borderId="23" xfId="54" applyFont="1" applyFill="1" applyBorder="1" applyAlignment="1">
      <alignment horizontal="center" vertical="center" wrapText="1"/>
      <protection/>
    </xf>
    <xf numFmtId="0" fontId="1" fillId="24" borderId="25" xfId="54" applyFont="1" applyFill="1" applyBorder="1" applyAlignment="1">
      <alignment horizontal="center" vertical="center" wrapText="1"/>
      <protection/>
    </xf>
    <xf numFmtId="49" fontId="22" fillId="24" borderId="20" xfId="54" applyNumberFormat="1" applyFont="1" applyFill="1" applyBorder="1" applyAlignment="1">
      <alignment horizontal="center"/>
      <protection/>
    </xf>
    <xf numFmtId="49" fontId="22" fillId="24" borderId="44" xfId="54" applyNumberFormat="1" applyFont="1" applyFill="1" applyBorder="1" applyAlignment="1">
      <alignment horizontal="center"/>
      <protection/>
    </xf>
    <xf numFmtId="49" fontId="22" fillId="24" borderId="13" xfId="54" applyNumberFormat="1" applyFont="1" applyFill="1" applyBorder="1" applyAlignment="1">
      <alignment horizontal="center"/>
      <protection/>
    </xf>
    <xf numFmtId="0" fontId="1" fillId="24" borderId="27" xfId="54" applyFont="1" applyFill="1" applyBorder="1" applyAlignment="1">
      <alignment horizontal="center" vertical="center" wrapText="1"/>
      <protection/>
    </xf>
    <xf numFmtId="0" fontId="1" fillId="24" borderId="45" xfId="54" applyFont="1" applyFill="1" applyBorder="1" applyAlignment="1">
      <alignment horizontal="center" vertical="center" wrapText="1"/>
      <protection/>
    </xf>
    <xf numFmtId="0" fontId="1" fillId="24" borderId="29" xfId="54" applyFont="1" applyFill="1" applyBorder="1" applyAlignment="1">
      <alignment horizontal="center" vertical="center" wrapText="1"/>
      <protection/>
    </xf>
    <xf numFmtId="0" fontId="1" fillId="24" borderId="30" xfId="54" applyFont="1" applyFill="1" applyBorder="1" applyAlignment="1">
      <alignment horizontal="center" vertical="justify"/>
      <protection/>
    </xf>
    <xf numFmtId="0" fontId="1" fillId="24" borderId="17" xfId="54" applyFont="1" applyFill="1" applyBorder="1" applyAlignment="1">
      <alignment horizontal="center" vertical="justify"/>
      <protection/>
    </xf>
    <xf numFmtId="0" fontId="1" fillId="24" borderId="31" xfId="54" applyFont="1" applyFill="1" applyBorder="1" applyAlignment="1">
      <alignment horizontal="center" vertical="center" wrapText="1"/>
      <protection/>
    </xf>
    <xf numFmtId="0" fontId="1" fillId="24" borderId="32" xfId="54" applyFont="1" applyFill="1" applyBorder="1" applyAlignment="1">
      <alignment horizontal="center" vertical="center" wrapText="1"/>
      <protection/>
    </xf>
    <xf numFmtId="0" fontId="1" fillId="24" borderId="46" xfId="54" applyFont="1" applyFill="1" applyBorder="1" applyAlignment="1">
      <alignment horizontal="center" vertical="center" wrapText="1"/>
      <protection/>
    </xf>
    <xf numFmtId="0" fontId="5" fillId="0" borderId="46" xfId="54" applyBorder="1" applyAlignment="1">
      <alignment horizontal="center" vertical="center" wrapText="1"/>
      <protection/>
    </xf>
    <xf numFmtId="0" fontId="5" fillId="0" borderId="31" xfId="54" applyBorder="1" applyAlignment="1">
      <alignment horizontal="center" vertical="center" wrapText="1"/>
      <protection/>
    </xf>
    <xf numFmtId="0" fontId="4" fillId="0" borderId="0" xfId="54" applyFont="1" applyAlignment="1">
      <alignment wrapText="1"/>
      <protection/>
    </xf>
    <xf numFmtId="49" fontId="1" fillId="24" borderId="47" xfId="54" applyNumberFormat="1" applyFont="1" applyFill="1" applyBorder="1" applyAlignment="1">
      <alignment horizontal="center" vertical="center" wrapText="1"/>
      <protection/>
    </xf>
    <xf numFmtId="49" fontId="1" fillId="24" borderId="48" xfId="54" applyNumberFormat="1" applyFont="1" applyFill="1" applyBorder="1" applyAlignment="1">
      <alignment horizontal="center" vertical="center" wrapText="1"/>
      <protection/>
    </xf>
    <xf numFmtId="49" fontId="1" fillId="24" borderId="40" xfId="54" applyNumberFormat="1" applyFont="1" applyFill="1" applyBorder="1" applyAlignment="1">
      <alignment horizontal="center" vertical="center" wrapText="1"/>
      <protection/>
    </xf>
    <xf numFmtId="49" fontId="1" fillId="24" borderId="49" xfId="54" applyNumberFormat="1" applyFont="1" applyFill="1" applyBorder="1" applyAlignment="1">
      <alignment horizontal="center" vertical="center" wrapText="1"/>
      <protection/>
    </xf>
    <xf numFmtId="49" fontId="1" fillId="24" borderId="47" xfId="54" applyNumberFormat="1" applyFont="1" applyFill="1" applyBorder="1" applyAlignment="1">
      <alignment horizontal="center" wrapText="1"/>
      <protection/>
    </xf>
    <xf numFmtId="49" fontId="1" fillId="24" borderId="48" xfId="54" applyNumberFormat="1" applyFont="1" applyFill="1" applyBorder="1" applyAlignment="1">
      <alignment horizontal="center" wrapText="1"/>
      <protection/>
    </xf>
    <xf numFmtId="49" fontId="1" fillId="24" borderId="40" xfId="54" applyNumberFormat="1" applyFont="1" applyFill="1" applyBorder="1" applyAlignment="1">
      <alignment horizontal="center" wrapText="1"/>
      <protection/>
    </xf>
    <xf numFmtId="49" fontId="1" fillId="24" borderId="49" xfId="54" applyNumberFormat="1" applyFont="1" applyFill="1" applyBorder="1" applyAlignment="1">
      <alignment horizontal="center" wrapText="1"/>
      <protection/>
    </xf>
    <xf numFmtId="0" fontId="5" fillId="0" borderId="0" xfId="54" applyAlignment="1">
      <alignment/>
      <protection/>
    </xf>
    <xf numFmtId="0" fontId="0" fillId="0" borderId="0" xfId="0" applyAlignment="1">
      <alignment horizontal="left" wrapText="1"/>
    </xf>
    <xf numFmtId="0" fontId="24" fillId="0" borderId="32" xfId="0" applyFont="1" applyBorder="1" applyAlignment="1">
      <alignment horizontal="center" vertical="center" wrapText="1"/>
    </xf>
    <xf numFmtId="0" fontId="0" fillId="0" borderId="31" xfId="0" applyBorder="1" applyAlignment="1">
      <alignment horizontal="center" vertical="center" wrapText="1"/>
    </xf>
    <xf numFmtId="0" fontId="24" fillId="0" borderId="42" xfId="0" applyFont="1" applyBorder="1" applyAlignment="1">
      <alignment horizontal="center" vertical="center" wrapText="1"/>
    </xf>
    <xf numFmtId="0" fontId="0" fillId="0" borderId="48" xfId="0" applyBorder="1" applyAlignment="1">
      <alignment horizontal="center" vertical="center" wrapText="1"/>
    </xf>
    <xf numFmtId="0" fontId="24" fillId="0" borderId="50" xfId="0" applyFont="1" applyBorder="1" applyAlignment="1">
      <alignment horizontal="center" vertical="center" wrapText="1"/>
    </xf>
    <xf numFmtId="0" fontId="0" fillId="0" borderId="49" xfId="0" applyBorder="1" applyAlignment="1">
      <alignment horizontal="center" vertical="center" wrapText="1"/>
    </xf>
    <xf numFmtId="0" fontId="25" fillId="0" borderId="51" xfId="0" applyFont="1" applyBorder="1" applyAlignment="1">
      <alignment horizontal="center" vertical="center" wrapText="1"/>
    </xf>
    <xf numFmtId="0" fontId="25" fillId="0" borderId="47"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0" xfId="0" applyFont="1" applyBorder="1" applyAlignment="1">
      <alignment horizontal="center" vertical="center" wrapText="1"/>
    </xf>
    <xf numFmtId="0" fontId="30" fillId="24" borderId="0" xfId="53" applyFont="1" applyFill="1" applyAlignment="1">
      <alignment wrapText="1"/>
      <protection/>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0" fillId="0" borderId="0" xfId="0" applyFill="1" applyAlignment="1">
      <alignment/>
    </xf>
    <xf numFmtId="0" fontId="30" fillId="24" borderId="0" xfId="53" applyFont="1" applyFill="1" applyAlignment="1">
      <alignment horizontal="left" wrapText="1"/>
      <protection/>
    </xf>
    <xf numFmtId="0" fontId="4" fillId="0" borderId="0" xfId="55" applyFont="1">
      <alignment/>
      <protection/>
    </xf>
    <xf numFmtId="0" fontId="5" fillId="0" borderId="0" xfId="55">
      <alignment/>
      <protection/>
    </xf>
    <xf numFmtId="0" fontId="5" fillId="0" borderId="0" xfId="55" applyAlignment="1">
      <alignment wrapText="1"/>
      <protection/>
    </xf>
    <xf numFmtId="0" fontId="1" fillId="24" borderId="30" xfId="55" applyFont="1" applyFill="1" applyBorder="1" applyAlignment="1">
      <alignment horizontal="center" vertical="justify"/>
      <protection/>
    </xf>
    <xf numFmtId="0" fontId="1" fillId="24" borderId="31" xfId="55" applyFont="1" applyFill="1" applyBorder="1" applyAlignment="1">
      <alignment horizontal="center" vertical="center" wrapText="1"/>
      <protection/>
    </xf>
    <xf numFmtId="0" fontId="1" fillId="24" borderId="22" xfId="55" applyFont="1" applyFill="1" applyBorder="1" applyAlignment="1">
      <alignment horizontal="center" vertical="center" wrapText="1"/>
      <protection/>
    </xf>
    <xf numFmtId="0" fontId="1" fillId="24" borderId="32" xfId="55" applyFont="1" applyFill="1" applyBorder="1" applyAlignment="1">
      <alignment horizontal="center" vertical="center" wrapText="1"/>
      <protection/>
    </xf>
    <xf numFmtId="0" fontId="1" fillId="24" borderId="46" xfId="55" applyFont="1" applyFill="1" applyBorder="1" applyAlignment="1">
      <alignment horizontal="center" vertical="center" wrapText="1"/>
      <protection/>
    </xf>
    <xf numFmtId="0" fontId="5" fillId="0" borderId="46" xfId="55" applyBorder="1" applyAlignment="1">
      <alignment horizontal="center" vertical="center" wrapText="1"/>
      <protection/>
    </xf>
    <xf numFmtId="0" fontId="5" fillId="0" borderId="31" xfId="55" applyBorder="1" applyAlignment="1">
      <alignment horizontal="center" vertical="center" wrapText="1"/>
      <protection/>
    </xf>
    <xf numFmtId="0" fontId="1" fillId="24" borderId="42" xfId="55" applyFont="1" applyFill="1" applyBorder="1" applyAlignment="1">
      <alignment horizontal="center" vertical="center" wrapText="1"/>
      <protection/>
    </xf>
    <xf numFmtId="0" fontId="1" fillId="24" borderId="23" xfId="55" applyFont="1" applyFill="1" applyBorder="1" applyAlignment="1">
      <alignment horizontal="center" vertical="center" wrapText="1"/>
      <protection/>
    </xf>
    <xf numFmtId="0" fontId="1" fillId="24" borderId="17" xfId="55" applyFont="1" applyFill="1" applyBorder="1" applyAlignment="1">
      <alignment horizontal="center" vertical="justify"/>
      <protection/>
    </xf>
    <xf numFmtId="0" fontId="1" fillId="24" borderId="29" xfId="55" applyFont="1" applyFill="1" applyBorder="1" applyAlignment="1">
      <alignment horizontal="center" vertical="center" wrapText="1"/>
      <protection/>
    </xf>
    <xf numFmtId="0" fontId="1" fillId="24" borderId="11" xfId="55" applyFont="1" applyFill="1" applyBorder="1" applyAlignment="1">
      <alignment horizontal="center" vertical="center" wrapText="1"/>
      <protection/>
    </xf>
    <xf numFmtId="0" fontId="1" fillId="24" borderId="11" xfId="55" applyFont="1" applyFill="1" applyBorder="1" applyAlignment="1">
      <alignment horizontal="center" vertical="center" wrapText="1"/>
      <protection/>
    </xf>
    <xf numFmtId="0" fontId="1" fillId="24" borderId="27" xfId="55" applyFont="1" applyFill="1" applyBorder="1" applyAlignment="1">
      <alignment horizontal="center" vertical="center" wrapText="1"/>
      <protection/>
    </xf>
    <xf numFmtId="0" fontId="1" fillId="24" borderId="45" xfId="55" applyFont="1" applyFill="1" applyBorder="1" applyAlignment="1">
      <alignment horizontal="center" vertical="center" wrapText="1"/>
      <protection/>
    </xf>
    <xf numFmtId="0" fontId="1" fillId="24" borderId="25" xfId="55" applyFont="1" applyFill="1" applyBorder="1" applyAlignment="1">
      <alignment horizontal="center" vertical="center" wrapText="1"/>
      <protection/>
    </xf>
    <xf numFmtId="49" fontId="22" fillId="24" borderId="12" xfId="55" applyNumberFormat="1" applyFont="1" applyFill="1" applyBorder="1" applyAlignment="1">
      <alignment horizontal="center"/>
      <protection/>
    </xf>
    <xf numFmtId="49" fontId="22" fillId="24" borderId="13" xfId="55" applyNumberFormat="1" applyFont="1" applyFill="1" applyBorder="1" applyAlignment="1">
      <alignment horizontal="center"/>
      <protection/>
    </xf>
    <xf numFmtId="49" fontId="22" fillId="24" borderId="14" xfId="55" applyNumberFormat="1" applyFont="1" applyFill="1" applyBorder="1" applyAlignment="1">
      <alignment horizontal="center" vertical="center" wrapText="1"/>
      <protection/>
    </xf>
    <xf numFmtId="49" fontId="22" fillId="24" borderId="14" xfId="55" applyNumberFormat="1" applyFont="1" applyFill="1" applyBorder="1" applyAlignment="1">
      <alignment horizontal="center"/>
      <protection/>
    </xf>
    <xf numFmtId="49" fontId="22" fillId="24" borderId="20" xfId="55" applyNumberFormat="1" applyFont="1" applyFill="1" applyBorder="1" applyAlignment="1">
      <alignment horizontal="center"/>
      <protection/>
    </xf>
    <xf numFmtId="49" fontId="22" fillId="24" borderId="44" xfId="55" applyNumberFormat="1" applyFont="1" applyFill="1" applyBorder="1" applyAlignment="1">
      <alignment horizontal="center"/>
      <protection/>
    </xf>
    <xf numFmtId="49" fontId="22" fillId="24" borderId="13" xfId="55" applyNumberFormat="1" applyFont="1" applyFill="1" applyBorder="1" applyAlignment="1">
      <alignment horizontal="center"/>
      <protection/>
    </xf>
    <xf numFmtId="49" fontId="22" fillId="24" borderId="20" xfId="55" applyNumberFormat="1" applyFont="1" applyFill="1" applyBorder="1" applyAlignment="1">
      <alignment horizontal="center"/>
      <protection/>
    </xf>
    <xf numFmtId="49" fontId="22" fillId="24" borderId="15" xfId="55" applyNumberFormat="1" applyFont="1" applyFill="1" applyBorder="1" applyAlignment="1">
      <alignment horizontal="center"/>
      <protection/>
    </xf>
    <xf numFmtId="49" fontId="1" fillId="24" borderId="47" xfId="55" applyNumberFormat="1" applyFont="1" applyFill="1" applyBorder="1" applyAlignment="1">
      <alignment horizontal="center" wrapText="1"/>
      <protection/>
    </xf>
    <xf numFmtId="49" fontId="1" fillId="24" borderId="48" xfId="55" applyNumberFormat="1" applyFont="1" applyFill="1" applyBorder="1" applyAlignment="1">
      <alignment horizontal="center" wrapText="1"/>
      <protection/>
    </xf>
    <xf numFmtId="49" fontId="1" fillId="24" borderId="40" xfId="55" applyNumberFormat="1" applyFont="1" applyFill="1" applyBorder="1" applyAlignment="1">
      <alignment horizontal="center" wrapText="1"/>
      <protection/>
    </xf>
    <xf numFmtId="49" fontId="1" fillId="24" borderId="49" xfId="55" applyNumberFormat="1" applyFont="1" applyFill="1" applyBorder="1" applyAlignment="1">
      <alignment horizontal="center" wrapText="1"/>
      <protection/>
    </xf>
    <xf numFmtId="0" fontId="1" fillId="24" borderId="16" xfId="55" applyFont="1" applyFill="1" applyBorder="1" applyAlignment="1">
      <alignment horizontal="right" vertical="center"/>
      <protection/>
    </xf>
    <xf numFmtId="0" fontId="1" fillId="24" borderId="28" xfId="55" applyFont="1" applyFill="1" applyBorder="1" applyAlignment="1">
      <alignment horizontal="center" vertical="center" wrapText="1"/>
      <protection/>
    </xf>
    <xf numFmtId="0" fontId="2" fillId="25" borderId="10" xfId="55" applyFont="1" applyFill="1" applyBorder="1" applyAlignment="1" applyProtection="1">
      <alignment horizontal="right" vertical="center"/>
      <protection locked="0"/>
    </xf>
    <xf numFmtId="0" fontId="23" fillId="24" borderId="10" xfId="55" applyFont="1" applyFill="1" applyBorder="1" applyAlignment="1">
      <alignment horizontal="center" vertical="center"/>
      <protection/>
    </xf>
    <xf numFmtId="0" fontId="2" fillId="25" borderId="26" xfId="55" applyFont="1" applyFill="1" applyBorder="1" applyAlignment="1" applyProtection="1">
      <alignment horizontal="right" vertical="center"/>
      <protection locked="0"/>
    </xf>
    <xf numFmtId="0" fontId="2" fillId="24" borderId="19" xfId="55" applyFont="1" applyFill="1" applyBorder="1" applyAlignment="1">
      <alignment horizontal="right" vertical="center"/>
      <protection/>
    </xf>
    <xf numFmtId="0" fontId="19" fillId="0" borderId="0" xfId="55" applyFont="1">
      <alignment/>
      <protection/>
    </xf>
    <xf numFmtId="0" fontId="1" fillId="24" borderId="17" xfId="55" applyFont="1" applyFill="1" applyBorder="1" applyAlignment="1">
      <alignment horizontal="right" vertical="center"/>
      <protection/>
    </xf>
    <xf numFmtId="0" fontId="1" fillId="24" borderId="29" xfId="55" applyFont="1" applyFill="1" applyBorder="1" applyAlignment="1">
      <alignment horizontal="right" vertical="center"/>
      <protection/>
    </xf>
    <xf numFmtId="0" fontId="2" fillId="25" borderId="11" xfId="55" applyFont="1" applyFill="1" applyBorder="1" applyAlignment="1" applyProtection="1">
      <alignment horizontal="right" vertical="center"/>
      <protection locked="0"/>
    </xf>
    <xf numFmtId="0" fontId="2" fillId="20" borderId="11" xfId="55" applyFont="1" applyFill="1" applyBorder="1" applyAlignment="1">
      <alignment horizontal="center" vertical="center"/>
      <protection/>
    </xf>
    <xf numFmtId="0" fontId="23" fillId="24" borderId="11" xfId="55" applyFont="1" applyFill="1" applyBorder="1" applyAlignment="1">
      <alignment horizontal="center" vertical="center"/>
      <protection/>
    </xf>
    <xf numFmtId="0" fontId="2" fillId="25" borderId="27" xfId="55" applyFont="1" applyFill="1" applyBorder="1" applyAlignment="1" applyProtection="1">
      <alignment horizontal="right" vertical="center"/>
      <protection locked="0"/>
    </xf>
    <xf numFmtId="0" fontId="2" fillId="24" borderId="25" xfId="55" applyFont="1" applyFill="1" applyBorder="1" applyAlignment="1">
      <alignment horizontal="right" vertical="center"/>
      <protection/>
    </xf>
    <xf numFmtId="49" fontId="1" fillId="24" borderId="47" xfId="55" applyNumberFormat="1" applyFont="1" applyFill="1" applyBorder="1" applyAlignment="1">
      <alignment horizontal="center" vertical="center" wrapText="1"/>
      <protection/>
    </xf>
    <xf numFmtId="49" fontId="1" fillId="24" borderId="48" xfId="55" applyNumberFormat="1" applyFont="1" applyFill="1" applyBorder="1" applyAlignment="1">
      <alignment horizontal="center" vertical="center" wrapText="1"/>
      <protection/>
    </xf>
    <xf numFmtId="49" fontId="1" fillId="24" borderId="40" xfId="55" applyNumberFormat="1" applyFont="1" applyFill="1" applyBorder="1" applyAlignment="1">
      <alignment horizontal="center" vertical="center" wrapText="1"/>
      <protection/>
    </xf>
    <xf numFmtId="49" fontId="1" fillId="24" borderId="49" xfId="55" applyNumberFormat="1" applyFont="1" applyFill="1" applyBorder="1" applyAlignment="1">
      <alignment horizontal="center" vertical="center" wrapText="1"/>
      <protection/>
    </xf>
    <xf numFmtId="0" fontId="1" fillId="24" borderId="30" xfId="55" applyFont="1" applyFill="1" applyBorder="1">
      <alignment/>
      <protection/>
    </xf>
    <xf numFmtId="0" fontId="1" fillId="24" borderId="31" xfId="55" applyFont="1" applyFill="1" applyBorder="1" applyAlignment="1">
      <alignment horizontal="left" vertical="center" wrapText="1"/>
      <protection/>
    </xf>
    <xf numFmtId="0" fontId="2" fillId="25" borderId="22" xfId="55" applyFont="1" applyFill="1" applyBorder="1" applyAlignment="1" applyProtection="1">
      <alignment horizontal="left" vertical="center"/>
      <protection locked="0"/>
    </xf>
    <xf numFmtId="0" fontId="23" fillId="24" borderId="22" xfId="55" applyFont="1" applyFill="1" applyBorder="1" applyAlignment="1">
      <alignment horizontal="center" vertical="center"/>
      <protection/>
    </xf>
    <xf numFmtId="0" fontId="2" fillId="25" borderId="22" xfId="55" applyFont="1" applyFill="1" applyBorder="1" applyAlignment="1" applyProtection="1">
      <alignment horizontal="right" vertical="center"/>
      <protection locked="0"/>
    </xf>
    <xf numFmtId="0" fontId="2" fillId="25" borderId="32" xfId="55" applyFont="1" applyFill="1" applyBorder="1" applyAlignment="1" applyProtection="1">
      <alignment horizontal="right" vertical="center"/>
      <protection locked="0"/>
    </xf>
    <xf numFmtId="0" fontId="2" fillId="24" borderId="23" xfId="55" applyFont="1" applyFill="1" applyBorder="1" applyAlignment="1">
      <alignment horizontal="right" vertical="center"/>
      <protection/>
    </xf>
    <xf numFmtId="0" fontId="1" fillId="24" borderId="16" xfId="55" applyFont="1" applyFill="1" applyBorder="1">
      <alignment/>
      <protection/>
    </xf>
    <xf numFmtId="0" fontId="1" fillId="24" borderId="28" xfId="55" applyFont="1" applyFill="1" applyBorder="1" applyAlignment="1">
      <alignment horizontal="left" vertical="center" wrapText="1"/>
      <protection/>
    </xf>
    <xf numFmtId="0" fontId="2" fillId="25" borderId="10" xfId="55" applyFont="1" applyFill="1" applyBorder="1" applyAlignment="1" applyProtection="1">
      <alignment horizontal="left" vertical="center"/>
      <protection locked="0"/>
    </xf>
    <xf numFmtId="0" fontId="1" fillId="24" borderId="17" xfId="55" applyFont="1" applyFill="1" applyBorder="1">
      <alignment/>
      <protection/>
    </xf>
    <xf numFmtId="0" fontId="1" fillId="24" borderId="29" xfId="55" applyFont="1" applyFill="1" applyBorder="1" applyAlignment="1">
      <alignment horizontal="left" vertical="center" wrapText="1"/>
      <protection/>
    </xf>
    <xf numFmtId="0" fontId="2" fillId="25" borderId="11" xfId="55" applyFont="1" applyFill="1" applyBorder="1" applyAlignment="1" applyProtection="1">
      <alignment horizontal="left" vertical="center"/>
      <protection locked="0"/>
    </xf>
    <xf numFmtId="0" fontId="4" fillId="0" borderId="0" xfId="55" applyFont="1" applyAlignment="1">
      <alignment wrapText="1"/>
      <protection/>
    </xf>
    <xf numFmtId="49" fontId="5" fillId="0" borderId="0" xfId="55" applyNumberFormat="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 Типовая форма" xfId="53"/>
    <cellStyle name="Обычный_Сведения для глобального отчёта ВОЗ по ТБ" xfId="54"/>
    <cellStyle name="Обычный_Сведения для глобального отчёта ВОЗ по ТБ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46"/>
  <sheetViews>
    <sheetView tabSelected="1" zoomScale="80" zoomScaleNormal="80" zoomScalePageLayoutView="0" workbookViewId="0" topLeftCell="A1">
      <selection activeCell="C3" sqref="C3:I3"/>
    </sheetView>
  </sheetViews>
  <sheetFormatPr defaultColWidth="9.00390625" defaultRowHeight="12.75"/>
  <cols>
    <col min="1" max="1" width="6.00390625" style="0" customWidth="1"/>
    <col min="2" max="2" width="38.125" style="0" customWidth="1"/>
    <col min="3" max="4" width="19.375" style="0" customWidth="1"/>
    <col min="5" max="5" width="19.25390625" style="0" customWidth="1"/>
    <col min="6" max="7" width="18.875" style="0" customWidth="1"/>
    <col min="8" max="8" width="16.75390625" style="0" customWidth="1"/>
    <col min="9" max="9" width="18.75390625" style="0" customWidth="1"/>
  </cols>
  <sheetData>
    <row r="1" spans="1:10" ht="23.25" customHeight="1">
      <c r="A1" s="124" t="s">
        <v>405</v>
      </c>
      <c r="B1" s="119"/>
      <c r="C1" s="119"/>
      <c r="D1" s="119"/>
      <c r="E1" s="119"/>
      <c r="F1" s="119"/>
      <c r="G1" s="119"/>
      <c r="H1" s="119"/>
      <c r="I1" s="119"/>
      <c r="J1" s="121"/>
    </row>
    <row r="2" spans="1:10" ht="6.75" customHeight="1">
      <c r="A2" s="119"/>
      <c r="B2" s="119"/>
      <c r="C2" s="119"/>
      <c r="D2" s="119"/>
      <c r="E2" s="119"/>
      <c r="F2" s="119"/>
      <c r="G2" s="119"/>
      <c r="H2" s="119"/>
      <c r="I2" s="119"/>
      <c r="J2" s="121"/>
    </row>
    <row r="3" spans="1:9" ht="12.75">
      <c r="A3" t="s">
        <v>83</v>
      </c>
      <c r="C3" s="126"/>
      <c r="D3" s="127"/>
      <c r="E3" s="127"/>
      <c r="F3" s="127"/>
      <c r="G3" s="127"/>
      <c r="H3" s="127"/>
      <c r="I3" s="128"/>
    </row>
    <row r="4" spans="1:9" ht="12.75">
      <c r="A4" t="s">
        <v>311</v>
      </c>
      <c r="E4" s="130"/>
      <c r="F4" s="131"/>
      <c r="G4" s="131"/>
      <c r="H4" s="131"/>
      <c r="I4" s="132"/>
    </row>
    <row r="5" ht="12.75">
      <c r="A5" t="s">
        <v>91</v>
      </c>
    </row>
    <row r="6" ht="12.75">
      <c r="A6" s="1" t="s">
        <v>92</v>
      </c>
    </row>
    <row r="7" ht="12.75">
      <c r="A7" s="6" t="s">
        <v>207</v>
      </c>
    </row>
    <row r="8" spans="1:9" ht="25.5" customHeight="1">
      <c r="A8" s="2" t="s">
        <v>94</v>
      </c>
      <c r="B8" s="2" t="s">
        <v>93</v>
      </c>
      <c r="C8" s="16" t="s">
        <v>85</v>
      </c>
      <c r="D8" s="3" t="s">
        <v>84</v>
      </c>
      <c r="E8" s="3" t="s">
        <v>86</v>
      </c>
      <c r="F8" s="3" t="s">
        <v>134</v>
      </c>
      <c r="G8" s="3" t="s">
        <v>87</v>
      </c>
      <c r="H8" s="3" t="s">
        <v>238</v>
      </c>
      <c r="I8" s="3" t="s">
        <v>293</v>
      </c>
    </row>
    <row r="9" spans="1:9" ht="12.75">
      <c r="A9" s="10">
        <v>1</v>
      </c>
      <c r="B9" s="10">
        <v>2</v>
      </c>
      <c r="C9" s="10">
        <v>3</v>
      </c>
      <c r="D9" s="10">
        <v>4</v>
      </c>
      <c r="E9" s="10">
        <v>5</v>
      </c>
      <c r="F9" s="10">
        <v>6</v>
      </c>
      <c r="G9" s="10">
        <v>7</v>
      </c>
      <c r="H9" s="10">
        <v>8</v>
      </c>
      <c r="I9" s="10">
        <v>9</v>
      </c>
    </row>
    <row r="10" spans="1:10" ht="25.5">
      <c r="A10" s="4">
        <v>1</v>
      </c>
      <c r="B10" s="5" t="s">
        <v>180</v>
      </c>
      <c r="C10" s="7">
        <f>SUM(D10:I10)</f>
        <v>0</v>
      </c>
      <c r="D10" s="30"/>
      <c r="E10" s="30"/>
      <c r="F10" s="30"/>
      <c r="G10" s="30"/>
      <c r="H10" s="30"/>
      <c r="I10" s="30"/>
      <c r="J10" s="103">
        <f aca="true" t="shared" si="0" ref="J10:J23">IF(OR(D10&lt;-0.01,E10&lt;-0.01,F10&lt;-0.01,G10&lt;-0.01,H10&lt;-0.01,I10&lt;-0.01),"ошибка","")</f>
      </c>
    </row>
    <row r="11" spans="1:10" ht="25.5">
      <c r="A11" s="4">
        <v>2</v>
      </c>
      <c r="B11" s="5" t="s">
        <v>100</v>
      </c>
      <c r="C11" s="7">
        <f aca="true" t="shared" si="1" ref="C11:C38">SUM(D11:I11)</f>
        <v>0</v>
      </c>
      <c r="D11" s="30"/>
      <c r="E11" s="30"/>
      <c r="F11" s="30"/>
      <c r="G11" s="30"/>
      <c r="H11" s="30"/>
      <c r="I11" s="30"/>
      <c r="J11" s="103">
        <f t="shared" si="0"/>
      </c>
    </row>
    <row r="12" spans="1:10" ht="12.75">
      <c r="A12" s="4" t="s">
        <v>90</v>
      </c>
      <c r="B12" s="2" t="s">
        <v>304</v>
      </c>
      <c r="C12" s="7">
        <f t="shared" si="1"/>
        <v>0</v>
      </c>
      <c r="D12" s="30"/>
      <c r="E12" s="30"/>
      <c r="F12" s="30"/>
      <c r="G12" s="30"/>
      <c r="H12" s="30"/>
      <c r="I12" s="30"/>
      <c r="J12" s="103">
        <f t="shared" si="0"/>
      </c>
    </row>
    <row r="13" spans="1:10" ht="63.75" customHeight="1">
      <c r="A13" s="4" t="s">
        <v>89</v>
      </c>
      <c r="B13" s="104" t="s">
        <v>301</v>
      </c>
      <c r="C13" s="7">
        <f t="shared" si="1"/>
        <v>0</v>
      </c>
      <c r="D13" s="30"/>
      <c r="E13" s="30"/>
      <c r="F13" s="30"/>
      <c r="G13" s="30"/>
      <c r="H13" s="30"/>
      <c r="I13" s="30"/>
      <c r="J13" s="103">
        <f t="shared" si="0"/>
      </c>
    </row>
    <row r="14" spans="1:10" ht="84" customHeight="1">
      <c r="A14" s="4" t="s">
        <v>88</v>
      </c>
      <c r="B14" s="5" t="s">
        <v>462</v>
      </c>
      <c r="C14" s="7">
        <f t="shared" si="1"/>
        <v>0</v>
      </c>
      <c r="D14" s="30"/>
      <c r="E14" s="30"/>
      <c r="F14" s="30"/>
      <c r="G14" s="30"/>
      <c r="H14" s="30"/>
      <c r="I14" s="30"/>
      <c r="J14" s="103">
        <f t="shared" si="0"/>
      </c>
    </row>
    <row r="15" spans="1:10" ht="26.25" customHeight="1">
      <c r="A15" s="4" t="s">
        <v>96</v>
      </c>
      <c r="B15" s="5" t="s">
        <v>97</v>
      </c>
      <c r="C15" s="7">
        <f t="shared" si="1"/>
        <v>0</v>
      </c>
      <c r="D15" s="30"/>
      <c r="E15" s="30"/>
      <c r="F15" s="30"/>
      <c r="G15" s="30"/>
      <c r="H15" s="30"/>
      <c r="I15" s="30"/>
      <c r="J15" s="103">
        <f t="shared" si="0"/>
      </c>
    </row>
    <row r="16" spans="1:10" ht="94.5" customHeight="1">
      <c r="A16" s="4" t="s">
        <v>95</v>
      </c>
      <c r="B16" s="5" t="s">
        <v>460</v>
      </c>
      <c r="C16" s="7">
        <f t="shared" si="1"/>
        <v>0</v>
      </c>
      <c r="D16" s="30"/>
      <c r="E16" s="30"/>
      <c r="F16" s="30"/>
      <c r="G16" s="30"/>
      <c r="H16" s="30"/>
      <c r="I16" s="30"/>
      <c r="J16" s="103">
        <f t="shared" si="0"/>
      </c>
    </row>
    <row r="17" spans="1:10" ht="12.75">
      <c r="A17" s="4" t="s">
        <v>98</v>
      </c>
      <c r="B17" s="5" t="s">
        <v>99</v>
      </c>
      <c r="C17" s="7">
        <f t="shared" si="1"/>
        <v>0</v>
      </c>
      <c r="D17" s="30"/>
      <c r="E17" s="30"/>
      <c r="F17" s="30"/>
      <c r="G17" s="30"/>
      <c r="H17" s="30"/>
      <c r="I17" s="30"/>
      <c r="J17" s="103">
        <f t="shared" si="0"/>
      </c>
    </row>
    <row r="18" spans="1:10" ht="79.5" customHeight="1">
      <c r="A18" s="4" t="s">
        <v>101</v>
      </c>
      <c r="B18" s="5" t="s">
        <v>403</v>
      </c>
      <c r="C18" s="7">
        <f t="shared" si="1"/>
        <v>0</v>
      </c>
      <c r="D18" s="30"/>
      <c r="E18" s="30"/>
      <c r="F18" s="30"/>
      <c r="G18" s="30"/>
      <c r="H18" s="30"/>
      <c r="I18" s="30"/>
      <c r="J18" s="103">
        <f t="shared" si="0"/>
      </c>
    </row>
    <row r="19" spans="1:10" ht="12.75">
      <c r="A19" s="4" t="s">
        <v>231</v>
      </c>
      <c r="B19" s="5" t="s">
        <v>452</v>
      </c>
      <c r="C19" s="7">
        <f aca="true" t="shared" si="2" ref="C19:I19">C11-C12-C13-C14-C16-C17-C18</f>
        <v>0</v>
      </c>
      <c r="D19" s="7">
        <f t="shared" si="2"/>
        <v>0</v>
      </c>
      <c r="E19" s="7">
        <f t="shared" si="2"/>
        <v>0</v>
      </c>
      <c r="F19" s="7">
        <f t="shared" si="2"/>
        <v>0</v>
      </c>
      <c r="G19" s="7">
        <f t="shared" si="2"/>
        <v>0</v>
      </c>
      <c r="H19" s="7">
        <f t="shared" si="2"/>
        <v>0</v>
      </c>
      <c r="I19" s="7">
        <f t="shared" si="2"/>
        <v>0</v>
      </c>
      <c r="J19" s="103">
        <f t="shared" si="0"/>
      </c>
    </row>
    <row r="20" spans="1:10" ht="79.5" customHeight="1">
      <c r="A20" s="4" t="s">
        <v>103</v>
      </c>
      <c r="B20" s="5" t="s">
        <v>453</v>
      </c>
      <c r="C20" s="7">
        <f t="shared" si="1"/>
        <v>0</v>
      </c>
      <c r="D20" s="30"/>
      <c r="E20" s="30"/>
      <c r="F20" s="30"/>
      <c r="G20" s="30"/>
      <c r="H20" s="30"/>
      <c r="I20" s="30"/>
      <c r="J20" s="103">
        <f t="shared" si="0"/>
      </c>
    </row>
    <row r="21" spans="1:10" ht="56.25" customHeight="1">
      <c r="A21" s="4" t="s">
        <v>104</v>
      </c>
      <c r="B21" s="5" t="s">
        <v>406</v>
      </c>
      <c r="C21" s="7">
        <f t="shared" si="1"/>
        <v>0</v>
      </c>
      <c r="D21" s="30"/>
      <c r="E21" s="30"/>
      <c r="F21" s="30"/>
      <c r="G21" s="30"/>
      <c r="H21" s="30"/>
      <c r="I21" s="30"/>
      <c r="J21" s="103">
        <f t="shared" si="0"/>
      </c>
    </row>
    <row r="22" spans="1:10" ht="12.75" customHeight="1">
      <c r="A22" s="4" t="s">
        <v>105</v>
      </c>
      <c r="B22" s="5" t="s">
        <v>23</v>
      </c>
      <c r="C22" s="7">
        <f t="shared" si="1"/>
        <v>0</v>
      </c>
      <c r="D22" s="30"/>
      <c r="E22" s="30"/>
      <c r="F22" s="30"/>
      <c r="G22" s="30"/>
      <c r="H22" s="30"/>
      <c r="I22" s="30"/>
      <c r="J22" s="103">
        <f t="shared" si="0"/>
      </c>
    </row>
    <row r="23" spans="1:10" ht="12.75">
      <c r="A23" s="4" t="s">
        <v>109</v>
      </c>
      <c r="B23" s="5" t="s">
        <v>24</v>
      </c>
      <c r="C23" s="7">
        <f t="shared" si="1"/>
        <v>0</v>
      </c>
      <c r="D23" s="30"/>
      <c r="E23" s="30"/>
      <c r="F23" s="30"/>
      <c r="G23" s="30"/>
      <c r="H23" s="30"/>
      <c r="I23" s="30"/>
      <c r="J23" s="103">
        <f t="shared" si="0"/>
      </c>
    </row>
    <row r="24" spans="1:10" ht="12.75">
      <c r="A24" s="4" t="s">
        <v>110</v>
      </c>
      <c r="B24" s="5" t="s">
        <v>25</v>
      </c>
      <c r="C24" s="7">
        <f t="shared" si="1"/>
        <v>0</v>
      </c>
      <c r="D24" s="8">
        <f aca="true" t="shared" si="3" ref="D24:I24">D21-D22-D23</f>
        <v>0</v>
      </c>
      <c r="E24" s="8">
        <f t="shared" si="3"/>
        <v>0</v>
      </c>
      <c r="F24" s="8">
        <f t="shared" si="3"/>
        <v>0</v>
      </c>
      <c r="G24" s="8">
        <f t="shared" si="3"/>
        <v>0</v>
      </c>
      <c r="H24" s="8">
        <f t="shared" si="3"/>
        <v>0</v>
      </c>
      <c r="I24" s="8">
        <f t="shared" si="3"/>
        <v>0</v>
      </c>
      <c r="J24" s="103">
        <f>IF(OR(D24&lt;-0.01,E24&lt;-0.01,F24&lt;-0.01,G24&lt;-0.01,H24&lt;-0.01,I24&lt;-0.01),"ошибка","")</f>
      </c>
    </row>
    <row r="25" spans="1:10" ht="12.75">
      <c r="A25" s="4" t="s">
        <v>111</v>
      </c>
      <c r="B25" s="5" t="s">
        <v>112</v>
      </c>
      <c r="C25" s="7">
        <f t="shared" si="1"/>
        <v>0</v>
      </c>
      <c r="D25" s="30"/>
      <c r="E25" s="30"/>
      <c r="F25" s="30"/>
      <c r="G25" s="30"/>
      <c r="H25" s="30"/>
      <c r="I25" s="30"/>
      <c r="J25" s="103">
        <f aca="true" t="shared" si="4" ref="J25:J39">IF(OR(D25&lt;-0.01,E25&lt;-0.01,F25&lt;-0.01,G25&lt;-0.01,H25&lt;-0.01,I25&lt;-0.01),"ошибка","")</f>
      </c>
    </row>
    <row r="26" spans="1:10" ht="37.5" customHeight="1">
      <c r="A26" s="4" t="s">
        <v>114</v>
      </c>
      <c r="B26" s="5" t="s">
        <v>237</v>
      </c>
      <c r="C26" s="7">
        <f t="shared" si="1"/>
        <v>0</v>
      </c>
      <c r="D26" s="30"/>
      <c r="E26" s="30"/>
      <c r="F26" s="30"/>
      <c r="G26" s="30"/>
      <c r="H26" s="30"/>
      <c r="I26" s="30"/>
      <c r="J26" s="103">
        <f t="shared" si="4"/>
      </c>
    </row>
    <row r="27" spans="1:10" ht="38.25">
      <c r="A27" s="4" t="s">
        <v>115</v>
      </c>
      <c r="B27" s="5" t="s">
        <v>116</v>
      </c>
      <c r="C27" s="7">
        <f t="shared" si="1"/>
        <v>0</v>
      </c>
      <c r="D27" s="30"/>
      <c r="E27" s="30"/>
      <c r="F27" s="30"/>
      <c r="G27" s="30"/>
      <c r="H27" s="30"/>
      <c r="I27" s="30"/>
      <c r="J27" s="103">
        <f t="shared" si="4"/>
      </c>
    </row>
    <row r="28" spans="1:10" ht="63.75" customHeight="1">
      <c r="A28" s="4" t="s">
        <v>268</v>
      </c>
      <c r="B28" s="5" t="s">
        <v>267</v>
      </c>
      <c r="C28" s="7">
        <f t="shared" si="1"/>
        <v>0</v>
      </c>
      <c r="D28" s="30"/>
      <c r="E28" s="30"/>
      <c r="F28" s="30"/>
      <c r="G28" s="30"/>
      <c r="H28" s="30"/>
      <c r="I28" s="30"/>
      <c r="J28" s="103">
        <f t="shared" si="4"/>
      </c>
    </row>
    <row r="29" spans="1:10" ht="27" customHeight="1">
      <c r="A29" s="4" t="s">
        <v>269</v>
      </c>
      <c r="B29" s="5" t="s">
        <v>123</v>
      </c>
      <c r="C29" s="7">
        <f t="shared" si="1"/>
        <v>0</v>
      </c>
      <c r="D29" s="30"/>
      <c r="E29" s="30"/>
      <c r="F29" s="30"/>
      <c r="G29" s="30"/>
      <c r="H29" s="30"/>
      <c r="I29" s="30"/>
      <c r="J29" s="103">
        <f t="shared" si="4"/>
      </c>
    </row>
    <row r="30" spans="1:10" ht="12.75">
      <c r="A30" s="4" t="s">
        <v>270</v>
      </c>
      <c r="B30" s="5" t="s">
        <v>125</v>
      </c>
      <c r="C30" s="7">
        <f t="shared" si="1"/>
        <v>0</v>
      </c>
      <c r="D30" s="30"/>
      <c r="E30" s="30"/>
      <c r="F30" s="30"/>
      <c r="G30" s="30"/>
      <c r="H30" s="30"/>
      <c r="I30" s="30"/>
      <c r="J30" s="103">
        <f t="shared" si="4"/>
      </c>
    </row>
    <row r="31" spans="1:10" ht="40.5" customHeight="1">
      <c r="A31" s="4" t="s">
        <v>148</v>
      </c>
      <c r="B31" s="5" t="s">
        <v>126</v>
      </c>
      <c r="C31" s="7">
        <f t="shared" si="1"/>
        <v>0</v>
      </c>
      <c r="D31" s="30"/>
      <c r="E31" s="30"/>
      <c r="F31" s="30"/>
      <c r="G31" s="30"/>
      <c r="H31" s="30"/>
      <c r="I31" s="30"/>
      <c r="J31" s="103">
        <f>IF(OR(D31&gt;D30,E31&gt;E30,F31&gt;F30,G31&gt;G30,H31&gt;H30,I31&gt;I30),"ошибка","")</f>
      </c>
    </row>
    <row r="32" spans="1:10" ht="27" customHeight="1">
      <c r="A32" s="4" t="s">
        <v>283</v>
      </c>
      <c r="B32" s="5" t="s">
        <v>26</v>
      </c>
      <c r="C32" s="7">
        <f t="shared" si="1"/>
        <v>0</v>
      </c>
      <c r="D32" s="30"/>
      <c r="E32" s="30"/>
      <c r="F32" s="30"/>
      <c r="G32" s="30"/>
      <c r="H32" s="30"/>
      <c r="I32" s="30"/>
      <c r="J32" s="103">
        <f>IF(OR(D32&gt;D30,E32&gt;E30,F32&gt;F30,G32&gt;G30,H32&gt;H30,I32&gt;I30),"ошибка","")</f>
      </c>
    </row>
    <row r="33" spans="1:10" ht="14.25" customHeight="1">
      <c r="A33" s="4" t="s">
        <v>271</v>
      </c>
      <c r="B33" s="5" t="s">
        <v>127</v>
      </c>
      <c r="C33" s="7">
        <f t="shared" si="1"/>
        <v>0</v>
      </c>
      <c r="D33" s="30"/>
      <c r="E33" s="30"/>
      <c r="F33" s="30"/>
      <c r="G33" s="30"/>
      <c r="H33" s="30"/>
      <c r="I33" s="30"/>
      <c r="J33" s="103">
        <f t="shared" si="4"/>
      </c>
    </row>
    <row r="34" spans="1:10" ht="12.75">
      <c r="A34" s="4" t="s">
        <v>229</v>
      </c>
      <c r="B34" s="5" t="s">
        <v>124</v>
      </c>
      <c r="C34" s="7">
        <f t="shared" si="1"/>
        <v>0</v>
      </c>
      <c r="D34" s="30"/>
      <c r="E34" s="30"/>
      <c r="F34" s="30"/>
      <c r="G34" s="30"/>
      <c r="H34" s="30"/>
      <c r="I34" s="30"/>
      <c r="J34" s="103">
        <f t="shared" si="4"/>
      </c>
    </row>
    <row r="35" spans="1:10" ht="12.75">
      <c r="A35" s="4" t="s">
        <v>48</v>
      </c>
      <c r="B35" s="5" t="s">
        <v>128</v>
      </c>
      <c r="C35" s="7">
        <f t="shared" si="1"/>
        <v>0</v>
      </c>
      <c r="D35" s="30"/>
      <c r="E35" s="30"/>
      <c r="F35" s="30"/>
      <c r="G35" s="30"/>
      <c r="H35" s="30"/>
      <c r="I35" s="30"/>
      <c r="J35" s="103">
        <f t="shared" si="4"/>
      </c>
    </row>
    <row r="36" spans="1:10" ht="25.5">
      <c r="A36" s="4" t="s">
        <v>272</v>
      </c>
      <c r="B36" s="5" t="s">
        <v>130</v>
      </c>
      <c r="C36" s="7">
        <f t="shared" si="1"/>
        <v>0</v>
      </c>
      <c r="D36" s="30"/>
      <c r="E36" s="30"/>
      <c r="F36" s="30"/>
      <c r="G36" s="30"/>
      <c r="H36" s="30"/>
      <c r="I36" s="30"/>
      <c r="J36" s="98">
        <f>IF(OR((D37+D38)&gt;D36,(E37+E38)&gt;E36,(F37+F38)&gt;F36,(G37+G38)&gt;G36,(H37+H38)&gt;H36,(I37+I38)&gt;I36),"ошибка","")</f>
      </c>
    </row>
    <row r="37" spans="1:10" ht="12.75">
      <c r="A37" s="4" t="s">
        <v>273</v>
      </c>
      <c r="B37" s="5" t="s">
        <v>131</v>
      </c>
      <c r="C37" s="7">
        <f t="shared" si="1"/>
        <v>0</v>
      </c>
      <c r="D37" s="30"/>
      <c r="E37" s="30"/>
      <c r="F37" s="30"/>
      <c r="G37" s="30"/>
      <c r="H37" s="30"/>
      <c r="I37" s="30"/>
      <c r="J37" s="103">
        <f>IF(OR(D37&gt;D36,E37&gt;E36,F37&gt;F36,G37&gt;G36,H37&gt;H36,I37&gt;I36),"ошибка","")</f>
      </c>
    </row>
    <row r="38" spans="1:10" ht="12.75">
      <c r="A38" s="4" t="s">
        <v>274</v>
      </c>
      <c r="B38" s="5" t="s">
        <v>132</v>
      </c>
      <c r="C38" s="7">
        <f t="shared" si="1"/>
        <v>0</v>
      </c>
      <c r="D38" s="30"/>
      <c r="E38" s="30"/>
      <c r="F38" s="30"/>
      <c r="G38" s="30"/>
      <c r="H38" s="30"/>
      <c r="I38" s="30"/>
      <c r="J38" s="103">
        <f>IF(OR(D38&gt;D36,E38&gt;E36,F38&gt;F36,G38&gt;G36,H38&gt;H36,I38&gt;I36),"ошибка","")</f>
      </c>
    </row>
    <row r="39" spans="1:10" ht="12.75">
      <c r="A39" s="4" t="s">
        <v>275</v>
      </c>
      <c r="B39" s="5" t="s">
        <v>133</v>
      </c>
      <c r="C39" s="7">
        <f aca="true" t="shared" si="5" ref="C39:I39">C10-C11-C20-C21-C25-C26-C27-C28-C29-C30-C33-C34-C35-C36</f>
        <v>0</v>
      </c>
      <c r="D39" s="7">
        <f t="shared" si="5"/>
        <v>0</v>
      </c>
      <c r="E39" s="7">
        <f t="shared" si="5"/>
        <v>0</v>
      </c>
      <c r="F39" s="7">
        <f t="shared" si="5"/>
        <v>0</v>
      </c>
      <c r="G39" s="7">
        <f t="shared" si="5"/>
        <v>0</v>
      </c>
      <c r="H39" s="7">
        <f t="shared" si="5"/>
        <v>0</v>
      </c>
      <c r="I39" s="7">
        <f t="shared" si="5"/>
        <v>0</v>
      </c>
      <c r="J39" s="103">
        <f t="shared" si="4"/>
      </c>
    </row>
    <row r="41" ht="12.75">
      <c r="A41" s="9" t="s">
        <v>243</v>
      </c>
    </row>
    <row r="42" spans="1:9" ht="24" customHeight="1">
      <c r="A42" s="123" t="s">
        <v>27</v>
      </c>
      <c r="B42" s="124"/>
      <c r="C42" s="124"/>
      <c r="D42" s="124"/>
      <c r="E42" s="124"/>
      <c r="F42" s="125"/>
      <c r="G42" s="125"/>
      <c r="H42" s="125"/>
      <c r="I42" s="125"/>
    </row>
    <row r="43" ht="12.75">
      <c r="A43" s="9" t="s">
        <v>206</v>
      </c>
    </row>
    <row r="44" spans="1:3" ht="25.5">
      <c r="A44" s="14" t="s">
        <v>94</v>
      </c>
      <c r="B44" s="5" t="s">
        <v>244</v>
      </c>
      <c r="C44" s="17" t="s">
        <v>247</v>
      </c>
    </row>
    <row r="45" spans="1:3" ht="12.75">
      <c r="A45" s="15" t="s">
        <v>159</v>
      </c>
      <c r="B45" s="10">
        <v>2</v>
      </c>
      <c r="C45" s="10">
        <v>3</v>
      </c>
    </row>
    <row r="46" spans="1:3" ht="12.75">
      <c r="A46" s="14" t="s">
        <v>136</v>
      </c>
      <c r="B46" s="2" t="s">
        <v>245</v>
      </c>
      <c r="C46" s="33"/>
    </row>
    <row r="47" spans="1:3" ht="26.25" customHeight="1">
      <c r="A47" s="14" t="s">
        <v>137</v>
      </c>
      <c r="B47" s="5" t="s">
        <v>246</v>
      </c>
      <c r="C47" s="33"/>
    </row>
    <row r="48" spans="1:3" ht="14.25" customHeight="1">
      <c r="A48" s="14" t="s">
        <v>103</v>
      </c>
      <c r="B48" s="5" t="s">
        <v>298</v>
      </c>
      <c r="C48" s="33"/>
    </row>
    <row r="49" spans="1:2" ht="14.25" customHeight="1">
      <c r="A49" s="9" t="s">
        <v>251</v>
      </c>
      <c r="B49" s="12"/>
    </row>
    <row r="50" spans="1:2" ht="14.25" customHeight="1">
      <c r="A50" s="18" t="s">
        <v>252</v>
      </c>
      <c r="B50" s="12"/>
    </row>
    <row r="51" spans="1:2" ht="14.25" customHeight="1">
      <c r="A51" s="9" t="s">
        <v>206</v>
      </c>
      <c r="B51" s="12"/>
    </row>
    <row r="52" spans="1:3" ht="26.25" customHeight="1">
      <c r="A52" s="14" t="s">
        <v>94</v>
      </c>
      <c r="B52" s="5" t="s">
        <v>244</v>
      </c>
      <c r="C52" s="17" t="s">
        <v>247</v>
      </c>
    </row>
    <row r="53" spans="1:3" ht="14.25" customHeight="1">
      <c r="A53" s="15" t="s">
        <v>159</v>
      </c>
      <c r="B53" s="10">
        <v>2</v>
      </c>
      <c r="C53" s="10">
        <v>3</v>
      </c>
    </row>
    <row r="54" spans="1:4" ht="28.5" customHeight="1">
      <c r="A54" s="14" t="s">
        <v>136</v>
      </c>
      <c r="B54" s="5" t="s">
        <v>253</v>
      </c>
      <c r="C54" s="33"/>
      <c r="D54" s="98">
        <f>IF(OR(AND(VALUE(C54)=0,C37&gt;0),AND(VALUE(C54)&gt;0,C37=0)),"ошибка","")</f>
      </c>
    </row>
    <row r="55" spans="1:2" ht="14.25" customHeight="1">
      <c r="A55" s="9"/>
      <c r="B55" s="12"/>
    </row>
    <row r="56" ht="12.75">
      <c r="A56" s="9" t="s">
        <v>139</v>
      </c>
    </row>
    <row r="57" ht="12.75">
      <c r="A57" s="18" t="s">
        <v>53</v>
      </c>
    </row>
    <row r="58" ht="12.75">
      <c r="A58" s="9" t="s">
        <v>206</v>
      </c>
    </row>
    <row r="59" spans="1:4" ht="25.5">
      <c r="A59" s="14" t="s">
        <v>94</v>
      </c>
      <c r="B59" s="5" t="s">
        <v>158</v>
      </c>
      <c r="C59" s="16" t="s">
        <v>161</v>
      </c>
      <c r="D59" s="17" t="s">
        <v>162</v>
      </c>
    </row>
    <row r="60" spans="1:4" ht="12.75">
      <c r="A60" s="15" t="s">
        <v>159</v>
      </c>
      <c r="B60" s="10">
        <v>2</v>
      </c>
      <c r="C60" s="10">
        <v>3</v>
      </c>
      <c r="D60" s="10">
        <v>4</v>
      </c>
    </row>
    <row r="61" spans="1:4" ht="12.75">
      <c r="A61" s="14" t="s">
        <v>136</v>
      </c>
      <c r="B61" s="2" t="s">
        <v>70</v>
      </c>
      <c r="C61" s="33"/>
      <c r="D61" s="33"/>
    </row>
    <row r="62" spans="1:4" ht="12.75">
      <c r="A62" s="14" t="s">
        <v>137</v>
      </c>
      <c r="B62" s="2" t="s">
        <v>160</v>
      </c>
      <c r="C62" s="33"/>
      <c r="D62" s="33"/>
    </row>
    <row r="63" spans="1:4" ht="12.75">
      <c r="A63" s="14" t="s">
        <v>103</v>
      </c>
      <c r="B63" s="2" t="s">
        <v>108</v>
      </c>
      <c r="C63" s="33"/>
      <c r="D63" s="33"/>
    </row>
    <row r="64" ht="12.75">
      <c r="A64" s="9"/>
    </row>
    <row r="65" ht="12.75">
      <c r="A65" s="9" t="s">
        <v>177</v>
      </c>
    </row>
    <row r="66" ht="12.75">
      <c r="A66" s="18" t="s">
        <v>54</v>
      </c>
    </row>
    <row r="67" spans="1:7" ht="12.75">
      <c r="A67" s="9" t="s">
        <v>205</v>
      </c>
      <c r="C67" s="129" t="s">
        <v>407</v>
      </c>
      <c r="D67" s="129"/>
      <c r="F67" s="129" t="s">
        <v>402</v>
      </c>
      <c r="G67" s="129"/>
    </row>
    <row r="68" spans="1:9" ht="36">
      <c r="A68" s="14" t="s">
        <v>94</v>
      </c>
      <c r="B68" s="3" t="s">
        <v>171</v>
      </c>
      <c r="C68" s="17" t="s">
        <v>172</v>
      </c>
      <c r="D68" s="17" t="s">
        <v>173</v>
      </c>
      <c r="F68" s="17" t="s">
        <v>172</v>
      </c>
      <c r="G68" s="17" t="s">
        <v>173</v>
      </c>
      <c r="I68" s="109" t="s">
        <v>310</v>
      </c>
    </row>
    <row r="69" spans="1:9" ht="12.75">
      <c r="A69" s="15" t="s">
        <v>159</v>
      </c>
      <c r="B69" s="10">
        <v>2</v>
      </c>
      <c r="C69" s="10">
        <v>3</v>
      </c>
      <c r="D69" s="10">
        <v>4</v>
      </c>
      <c r="F69" s="10">
        <v>5</v>
      </c>
      <c r="G69" s="10">
        <v>6</v>
      </c>
      <c r="I69" s="10">
        <v>7</v>
      </c>
    </row>
    <row r="70" spans="1:9" ht="12.75">
      <c r="A70" s="14" t="s">
        <v>159</v>
      </c>
      <c r="B70" s="2" t="s">
        <v>175</v>
      </c>
      <c r="C70" s="30"/>
      <c r="D70" s="30"/>
      <c r="E70" t="str">
        <f>IF(D70&gt;C70,"Остаточная стоимость зданий и сооружений больше первоначальной","_")</f>
        <v>_</v>
      </c>
      <c r="F70" s="108"/>
      <c r="G70" s="108"/>
      <c r="I70" s="108"/>
    </row>
    <row r="71" spans="1:9" ht="25.5">
      <c r="A71" s="14" t="s">
        <v>168</v>
      </c>
      <c r="B71" s="5" t="s">
        <v>28</v>
      </c>
      <c r="C71" s="30"/>
      <c r="D71" s="30"/>
      <c r="E71" t="str">
        <f>IF((C70-C71)&lt;(D70-D71),"Остаточная стоимость хозяйственных построек и сооружений больше первоначальной ","_")&amp;IF(D71&gt;C71,"Остаточная стоимость зданий лечебных и диагностичсеких подразделений больше первоначальной","_")</f>
        <v>__</v>
      </c>
      <c r="F71" s="108"/>
      <c r="G71" s="108"/>
      <c r="I71" s="108"/>
    </row>
    <row r="72" spans="1:9" ht="12.75">
      <c r="A72" s="14" t="s">
        <v>169</v>
      </c>
      <c r="B72" s="2" t="s">
        <v>176</v>
      </c>
      <c r="C72" s="30"/>
      <c r="D72" s="30"/>
      <c r="E72" t="str">
        <f>IF((C72-C73)&lt;(D72-D73),"Остаточная стоимость оборудования без учёта передвижных флюорографических установок больше первоначальной ","_")&amp;IF(D72&gt;C72,"Остаточная стоимость оборудования больше первоначальной","_")</f>
        <v>__</v>
      </c>
      <c r="F72" s="108"/>
      <c r="G72" s="108"/>
      <c r="I72" s="108"/>
    </row>
    <row r="73" spans="1:9" ht="66" customHeight="1">
      <c r="A73" s="14" t="s">
        <v>90</v>
      </c>
      <c r="B73" s="5" t="s">
        <v>29</v>
      </c>
      <c r="C73" s="30"/>
      <c r="D73" s="30"/>
      <c r="E73" t="str">
        <f>IF(D73&gt;C73,"Остаточная стоимость передвижных флюорографических установок больше первоначальной","_")</f>
        <v>_</v>
      </c>
      <c r="F73" s="108"/>
      <c r="G73" s="108"/>
      <c r="I73" s="108"/>
    </row>
    <row r="74" spans="1:9" ht="63.75" customHeight="1">
      <c r="A74" s="14" t="s">
        <v>170</v>
      </c>
      <c r="B74" s="5" t="s">
        <v>276</v>
      </c>
      <c r="C74" s="30"/>
      <c r="D74" s="30"/>
      <c r="E74" t="str">
        <f>IF(D74&gt;C74,"Остаточная стоимость автотранспорта больше первоначальной","_")</f>
        <v>_</v>
      </c>
      <c r="F74" s="108"/>
      <c r="G74" s="108"/>
      <c r="I74" s="108"/>
    </row>
    <row r="75" spans="1:7" ht="12.75">
      <c r="A75" s="14" t="s">
        <v>138</v>
      </c>
      <c r="B75" s="2" t="s">
        <v>174</v>
      </c>
      <c r="C75" s="7">
        <f>C70+C72+C74</f>
        <v>0</v>
      </c>
      <c r="D75" s="7">
        <f>D70+D72+D74</f>
        <v>0</v>
      </c>
      <c r="F75" s="7">
        <f>F70+F72+F74</f>
        <v>0</v>
      </c>
      <c r="G75" s="7">
        <f>G70+G72+G74</f>
        <v>0</v>
      </c>
    </row>
    <row r="77" ht="12.75">
      <c r="A77" s="9" t="s">
        <v>56</v>
      </c>
    </row>
    <row r="78" ht="12.75">
      <c r="A78" s="18" t="s">
        <v>255</v>
      </c>
    </row>
    <row r="79" ht="12.75">
      <c r="A79" s="9" t="s">
        <v>230</v>
      </c>
    </row>
    <row r="80" spans="1:3" ht="38.25">
      <c r="A80" s="14" t="s">
        <v>159</v>
      </c>
      <c r="B80" s="5" t="s">
        <v>57</v>
      </c>
      <c r="C80" s="33"/>
    </row>
    <row r="81" spans="1:3" ht="26.25" customHeight="1">
      <c r="A81" s="14" t="s">
        <v>169</v>
      </c>
      <c r="B81" s="5" t="s">
        <v>401</v>
      </c>
      <c r="C81" s="33"/>
    </row>
    <row r="83" ht="12.75">
      <c r="A83" s="18" t="s">
        <v>135</v>
      </c>
    </row>
    <row r="84" spans="1:5" ht="119.25" customHeight="1">
      <c r="A84" s="9" t="s">
        <v>136</v>
      </c>
      <c r="B84" s="118" t="s">
        <v>314</v>
      </c>
      <c r="C84" s="119"/>
      <c r="D84" s="119"/>
      <c r="E84" s="119"/>
    </row>
    <row r="85" spans="1:5" ht="27" customHeight="1">
      <c r="A85" s="9" t="s">
        <v>137</v>
      </c>
      <c r="B85" s="118" t="s">
        <v>227</v>
      </c>
      <c r="C85" s="119"/>
      <c r="D85" s="119"/>
      <c r="E85" s="119"/>
    </row>
    <row r="86" spans="1:5" ht="93" customHeight="1">
      <c r="A86" s="9" t="s">
        <v>103</v>
      </c>
      <c r="B86" s="118" t="s">
        <v>380</v>
      </c>
      <c r="C86" s="122"/>
      <c r="D86" s="122"/>
      <c r="E86" s="122"/>
    </row>
    <row r="87" spans="1:5" ht="64.5" customHeight="1">
      <c r="A87" s="9" t="s">
        <v>138</v>
      </c>
      <c r="B87" s="118" t="s">
        <v>431</v>
      </c>
      <c r="C87" s="122"/>
      <c r="D87" s="122"/>
      <c r="E87" s="122"/>
    </row>
    <row r="88" spans="1:5" ht="39" customHeight="1">
      <c r="A88" s="9" t="s">
        <v>111</v>
      </c>
      <c r="B88" s="118" t="s">
        <v>277</v>
      </c>
      <c r="C88" s="119"/>
      <c r="D88" s="119"/>
      <c r="E88" s="119"/>
    </row>
    <row r="89" spans="1:5" ht="37.5" customHeight="1">
      <c r="A89" s="9" t="s">
        <v>114</v>
      </c>
      <c r="B89" s="118" t="s">
        <v>278</v>
      </c>
      <c r="C89" s="119"/>
      <c r="D89" s="119"/>
      <c r="E89" s="119"/>
    </row>
    <row r="90" spans="1:5" ht="15" customHeight="1">
      <c r="A90" s="9" t="s">
        <v>115</v>
      </c>
      <c r="B90" s="118" t="s">
        <v>307</v>
      </c>
      <c r="C90" s="119"/>
      <c r="D90" s="119"/>
      <c r="E90" s="119"/>
    </row>
    <row r="91" spans="1:5" ht="63.75" customHeight="1">
      <c r="A91" s="9" t="s">
        <v>117</v>
      </c>
      <c r="B91" s="118" t="s">
        <v>308</v>
      </c>
      <c r="C91" s="122"/>
      <c r="D91" s="122"/>
      <c r="E91" s="122"/>
    </row>
    <row r="92" spans="1:5" ht="54.75" customHeight="1">
      <c r="A92" s="9" t="s">
        <v>118</v>
      </c>
      <c r="B92" s="118" t="s">
        <v>450</v>
      </c>
      <c r="C92" s="119"/>
      <c r="D92" s="119"/>
      <c r="E92" s="119"/>
    </row>
    <row r="93" spans="1:5" ht="25.5" customHeight="1">
      <c r="A93" s="9" t="s">
        <v>119</v>
      </c>
      <c r="B93" s="118" t="s">
        <v>43</v>
      </c>
      <c r="C93" s="119"/>
      <c r="D93" s="119"/>
      <c r="E93" s="119"/>
    </row>
    <row r="94" spans="1:5" ht="57" customHeight="1">
      <c r="A94" s="9" t="s">
        <v>121</v>
      </c>
      <c r="B94" s="118" t="s">
        <v>451</v>
      </c>
      <c r="C94" s="119"/>
      <c r="D94" s="119"/>
      <c r="E94" s="119"/>
    </row>
    <row r="95" spans="1:5" ht="52.5" customHeight="1">
      <c r="A95" s="9" t="s">
        <v>122</v>
      </c>
      <c r="B95" s="118" t="s">
        <v>299</v>
      </c>
      <c r="C95" s="119"/>
      <c r="D95" s="119"/>
      <c r="E95" s="119"/>
    </row>
    <row r="96" spans="1:5" ht="52.5" customHeight="1">
      <c r="A96" s="9" t="s">
        <v>48</v>
      </c>
      <c r="B96" s="118" t="s">
        <v>404</v>
      </c>
      <c r="C96" s="119"/>
      <c r="D96" s="119"/>
      <c r="E96" s="119"/>
    </row>
    <row r="97" spans="1:5" ht="39" customHeight="1">
      <c r="A97" s="9" t="s">
        <v>272</v>
      </c>
      <c r="B97" s="118" t="s">
        <v>302</v>
      </c>
      <c r="C97" s="119"/>
      <c r="D97" s="119"/>
      <c r="E97" s="119"/>
    </row>
    <row r="98" spans="1:5" ht="37.5" customHeight="1">
      <c r="A98" s="44">
        <v>15</v>
      </c>
      <c r="B98" s="118" t="s">
        <v>30</v>
      </c>
      <c r="C98" s="119"/>
      <c r="D98" s="119"/>
      <c r="E98" s="119"/>
    </row>
    <row r="99" spans="1:5" ht="93.75" customHeight="1">
      <c r="A99" s="9" t="s">
        <v>166</v>
      </c>
      <c r="B99" s="118" t="s">
        <v>408</v>
      </c>
      <c r="C99" s="119"/>
      <c r="D99" s="119"/>
      <c r="E99" s="119"/>
    </row>
    <row r="100" spans="1:5" ht="25.5" customHeight="1">
      <c r="A100" s="9" t="s">
        <v>167</v>
      </c>
      <c r="B100" s="118" t="s">
        <v>163</v>
      </c>
      <c r="C100" s="119"/>
      <c r="D100" s="119"/>
      <c r="E100" s="119"/>
    </row>
    <row r="101" spans="1:5" ht="37.5" customHeight="1">
      <c r="A101" s="9" t="s">
        <v>279</v>
      </c>
      <c r="B101" s="118" t="s">
        <v>65</v>
      </c>
      <c r="C101" s="119"/>
      <c r="D101" s="119"/>
      <c r="E101" s="119"/>
    </row>
    <row r="102" spans="1:5" ht="38.25" customHeight="1">
      <c r="A102" s="9" t="s">
        <v>280</v>
      </c>
      <c r="B102" s="118" t="s">
        <v>31</v>
      </c>
      <c r="C102" s="119"/>
      <c r="D102" s="119"/>
      <c r="E102" s="119"/>
    </row>
    <row r="103" spans="1:5" ht="54.75" customHeight="1">
      <c r="A103" s="9" t="s">
        <v>281</v>
      </c>
      <c r="B103" s="118" t="s">
        <v>32</v>
      </c>
      <c r="C103" s="119"/>
      <c r="D103" s="119"/>
      <c r="E103" s="119"/>
    </row>
    <row r="104" spans="1:5" ht="42" customHeight="1">
      <c r="A104" s="9" t="s">
        <v>284</v>
      </c>
      <c r="B104" s="118" t="s">
        <v>309</v>
      </c>
      <c r="C104" s="119"/>
      <c r="D104" s="119"/>
      <c r="E104" s="119"/>
    </row>
    <row r="105" spans="1:5" ht="63.75" customHeight="1">
      <c r="A105" s="9" t="s">
        <v>285</v>
      </c>
      <c r="B105" s="118" t="s">
        <v>33</v>
      </c>
      <c r="C105" s="119"/>
      <c r="D105" s="119"/>
      <c r="E105" s="119"/>
    </row>
    <row r="106" spans="1:5" ht="40.5" customHeight="1">
      <c r="A106" s="44">
        <v>23</v>
      </c>
      <c r="B106" s="118" t="s">
        <v>282</v>
      </c>
      <c r="C106" s="119"/>
      <c r="D106" s="119"/>
      <c r="E106" s="119"/>
    </row>
    <row r="107" spans="1:5" ht="25.5" customHeight="1">
      <c r="A107" s="44">
        <v>24</v>
      </c>
      <c r="B107" s="118" t="s">
        <v>286</v>
      </c>
      <c r="C107" s="119"/>
      <c r="D107" s="119"/>
      <c r="E107" s="119"/>
    </row>
    <row r="108" spans="1:5" ht="51" customHeight="1">
      <c r="A108" s="9" t="s">
        <v>236</v>
      </c>
      <c r="B108" s="118" t="s">
        <v>287</v>
      </c>
      <c r="C108" s="119"/>
      <c r="D108" s="119"/>
      <c r="E108" s="119"/>
    </row>
    <row r="109" spans="2:5" ht="65.25" customHeight="1">
      <c r="B109" s="120" t="s">
        <v>165</v>
      </c>
      <c r="C109" s="118"/>
      <c r="D109" s="118"/>
      <c r="E109" s="118"/>
    </row>
    <row r="110" spans="1:5" ht="63.75" customHeight="1">
      <c r="A110" s="44"/>
      <c r="B110" s="120" t="s">
        <v>164</v>
      </c>
      <c r="C110" s="118"/>
      <c r="D110" s="118"/>
      <c r="E110" s="118"/>
    </row>
    <row r="111" spans="1:5" ht="51" customHeight="1">
      <c r="A111" s="44">
        <v>26</v>
      </c>
      <c r="B111" s="118" t="s">
        <v>182</v>
      </c>
      <c r="C111" s="119"/>
      <c r="D111" s="119"/>
      <c r="E111" s="119"/>
    </row>
    <row r="112" spans="1:5" ht="26.25" customHeight="1">
      <c r="A112" s="44">
        <v>27</v>
      </c>
      <c r="B112" s="118" t="s">
        <v>232</v>
      </c>
      <c r="C112" s="119"/>
      <c r="D112" s="119"/>
      <c r="E112" s="119"/>
    </row>
    <row r="113" spans="1:5" ht="12.75">
      <c r="A113" s="44">
        <v>28</v>
      </c>
      <c r="B113" s="118" t="s">
        <v>256</v>
      </c>
      <c r="C113" s="119"/>
      <c r="D113" s="119"/>
      <c r="E113" s="119"/>
    </row>
    <row r="114" spans="2:5" ht="12.75">
      <c r="B114" s="118" t="s">
        <v>233</v>
      </c>
      <c r="C114" s="119"/>
      <c r="D114" s="119"/>
      <c r="E114" s="119"/>
    </row>
    <row r="115" spans="2:5" ht="12.75">
      <c r="B115" s="118" t="s">
        <v>234</v>
      </c>
      <c r="C115" s="119"/>
      <c r="D115" s="119"/>
      <c r="E115" s="119"/>
    </row>
    <row r="116" spans="1:5" ht="39.75" customHeight="1">
      <c r="A116" s="44">
        <v>29</v>
      </c>
      <c r="B116" s="118" t="s">
        <v>235</v>
      </c>
      <c r="C116" s="119"/>
      <c r="D116" s="119"/>
      <c r="E116" s="119"/>
    </row>
    <row r="117" spans="1:5" ht="54.75" customHeight="1">
      <c r="A117" s="44">
        <v>30</v>
      </c>
      <c r="B117" s="118" t="s">
        <v>409</v>
      </c>
      <c r="C117" s="119"/>
      <c r="D117" s="119"/>
      <c r="E117" s="119"/>
    </row>
    <row r="118" spans="1:5" ht="25.5" customHeight="1">
      <c r="A118" s="44">
        <v>31</v>
      </c>
      <c r="B118" s="118" t="s">
        <v>239</v>
      </c>
      <c r="C118" s="119"/>
      <c r="D118" s="119"/>
      <c r="E118" s="119"/>
    </row>
    <row r="119" spans="1:5" ht="25.5" customHeight="1">
      <c r="A119" s="44">
        <v>32</v>
      </c>
      <c r="B119" s="118" t="s">
        <v>240</v>
      </c>
      <c r="C119" s="119"/>
      <c r="D119" s="119"/>
      <c r="E119" s="119"/>
    </row>
    <row r="120" spans="1:5" ht="25.5" customHeight="1">
      <c r="A120" s="44">
        <v>33</v>
      </c>
      <c r="B120" s="118" t="s">
        <v>241</v>
      </c>
      <c r="C120" s="119"/>
      <c r="D120" s="119"/>
      <c r="E120" s="119"/>
    </row>
    <row r="121" spans="1:5" ht="45.75" customHeight="1">
      <c r="A121" s="44">
        <v>34</v>
      </c>
      <c r="B121" s="118" t="s">
        <v>410</v>
      </c>
      <c r="C121" s="119"/>
      <c r="D121" s="119"/>
      <c r="E121" s="119"/>
    </row>
    <row r="122" spans="1:5" ht="40.5" customHeight="1">
      <c r="A122" s="44">
        <v>35</v>
      </c>
      <c r="B122" s="118" t="s">
        <v>303</v>
      </c>
      <c r="C122" s="119"/>
      <c r="D122" s="119"/>
      <c r="E122" s="119"/>
    </row>
    <row r="123" spans="1:5" ht="15.75" customHeight="1">
      <c r="A123" s="44"/>
      <c r="B123" s="43"/>
      <c r="C123" s="40"/>
      <c r="D123" s="40"/>
      <c r="E123" s="40"/>
    </row>
    <row r="124" spans="1:5" ht="15.75" customHeight="1">
      <c r="A124" s="18" t="s">
        <v>248</v>
      </c>
      <c r="B124" s="43"/>
      <c r="C124" s="40"/>
      <c r="D124" s="40"/>
      <c r="E124" s="40"/>
    </row>
    <row r="125" spans="1:5" ht="78.75" customHeight="1">
      <c r="A125" s="9" t="s">
        <v>159</v>
      </c>
      <c r="B125" s="118" t="s">
        <v>0</v>
      </c>
      <c r="C125" s="119"/>
      <c r="D125" s="119"/>
      <c r="E125" s="119"/>
    </row>
    <row r="126" spans="1:5" ht="15.75" customHeight="1">
      <c r="A126" s="44"/>
      <c r="B126" s="43"/>
      <c r="C126" s="40"/>
      <c r="D126" s="40"/>
      <c r="E126" s="40"/>
    </row>
    <row r="127" spans="1:5" ht="15.75" customHeight="1">
      <c r="A127" s="18" t="s">
        <v>254</v>
      </c>
      <c r="B127" s="43"/>
      <c r="C127" s="40"/>
      <c r="D127" s="40"/>
      <c r="E127" s="40"/>
    </row>
    <row r="128" spans="1:5" ht="52.5" customHeight="1">
      <c r="A128" s="9" t="s">
        <v>159</v>
      </c>
      <c r="B128" s="118" t="s">
        <v>34</v>
      </c>
      <c r="C128" s="119"/>
      <c r="D128" s="119"/>
      <c r="E128" s="119"/>
    </row>
    <row r="130" ht="12.75">
      <c r="A130" s="18" t="s">
        <v>178</v>
      </c>
    </row>
    <row r="131" spans="1:5" ht="52.5" customHeight="1">
      <c r="A131" s="9" t="s">
        <v>159</v>
      </c>
      <c r="B131" s="118" t="s">
        <v>381</v>
      </c>
      <c r="C131" s="119"/>
      <c r="D131" s="119"/>
      <c r="E131" s="119"/>
    </row>
    <row r="132" spans="1:5" ht="54" customHeight="1">
      <c r="A132" s="9" t="s">
        <v>137</v>
      </c>
      <c r="B132" s="116" t="s">
        <v>315</v>
      </c>
      <c r="C132" s="117"/>
      <c r="D132" s="117"/>
      <c r="E132" s="117"/>
    </row>
    <row r="134" ht="12.75">
      <c r="A134" s="18" t="s">
        <v>179</v>
      </c>
    </row>
    <row r="135" spans="1:2" ht="15">
      <c r="A135" s="9" t="s">
        <v>136</v>
      </c>
      <c r="B135" s="32" t="s">
        <v>382</v>
      </c>
    </row>
    <row r="136" spans="1:2" ht="12.75">
      <c r="A136" s="9" t="s">
        <v>137</v>
      </c>
      <c r="B136" t="s">
        <v>35</v>
      </c>
    </row>
    <row r="137" spans="2:5" ht="12.75">
      <c r="B137" s="121" t="s">
        <v>37</v>
      </c>
      <c r="C137" s="121"/>
      <c r="D137" s="121"/>
      <c r="E137" s="121"/>
    </row>
    <row r="138" spans="2:5" ht="40.5" customHeight="1">
      <c r="B138" s="119" t="s">
        <v>39</v>
      </c>
      <c r="C138" s="119"/>
      <c r="D138" s="119"/>
      <c r="E138" s="119"/>
    </row>
    <row r="139" spans="1:2" ht="12.75">
      <c r="A139" s="9" t="s">
        <v>103</v>
      </c>
      <c r="B139" t="s">
        <v>36</v>
      </c>
    </row>
    <row r="140" spans="1:2" ht="12.75">
      <c r="A140" s="9" t="s">
        <v>138</v>
      </c>
      <c r="B140" t="s">
        <v>38</v>
      </c>
    </row>
    <row r="141" spans="1:5" ht="27.75" customHeight="1">
      <c r="A141" s="9" t="s">
        <v>111</v>
      </c>
      <c r="B141" s="119" t="s">
        <v>294</v>
      </c>
      <c r="C141" s="119"/>
      <c r="D141" s="119"/>
      <c r="E141" s="119"/>
    </row>
    <row r="142" spans="1:5" ht="54.75" customHeight="1">
      <c r="A142" s="9" t="s">
        <v>114</v>
      </c>
      <c r="B142" s="116" t="s">
        <v>315</v>
      </c>
      <c r="C142" s="117"/>
      <c r="D142" s="117"/>
      <c r="E142" s="117"/>
    </row>
    <row r="144" ht="12.75">
      <c r="A144" s="18" t="s">
        <v>58</v>
      </c>
    </row>
    <row r="145" spans="1:5" ht="65.25" customHeight="1">
      <c r="A145" s="44">
        <v>1</v>
      </c>
      <c r="B145" s="119" t="s">
        <v>411</v>
      </c>
      <c r="C145" s="119"/>
      <c r="D145" s="119"/>
      <c r="E145" s="119"/>
    </row>
    <row r="146" spans="1:5" ht="37.5" customHeight="1">
      <c r="A146" s="9" t="s">
        <v>137</v>
      </c>
      <c r="B146" s="116" t="s">
        <v>383</v>
      </c>
      <c r="C146" s="117"/>
      <c r="D146" s="117"/>
      <c r="E146" s="117"/>
    </row>
  </sheetData>
  <sheetProtection password="DED0" sheet="1"/>
  <mergeCells count="55">
    <mergeCell ref="C3:I3"/>
    <mergeCell ref="A1:J2"/>
    <mergeCell ref="B95:E95"/>
    <mergeCell ref="B84:E84"/>
    <mergeCell ref="C67:D67"/>
    <mergeCell ref="F67:G67"/>
    <mergeCell ref="E4:I4"/>
    <mergeCell ref="B90:E90"/>
    <mergeCell ref="B91:E91"/>
    <mergeCell ref="B85:E85"/>
    <mergeCell ref="B86:E86"/>
    <mergeCell ref="A42:I42"/>
    <mergeCell ref="B87:E87"/>
    <mergeCell ref="B103:E103"/>
    <mergeCell ref="B89:E89"/>
    <mergeCell ref="B88:E88"/>
    <mergeCell ref="B93:E93"/>
    <mergeCell ref="B96:E96"/>
    <mergeCell ref="B94:E94"/>
    <mergeCell ref="B100:E100"/>
    <mergeCell ref="B138:E138"/>
    <mergeCell ref="B137:E137"/>
    <mergeCell ref="B112:E112"/>
    <mergeCell ref="B141:E141"/>
    <mergeCell ref="B115:E115"/>
    <mergeCell ref="B120:E120"/>
    <mergeCell ref="B92:E92"/>
    <mergeCell ref="B97:E97"/>
    <mergeCell ref="B98:E98"/>
    <mergeCell ref="B99:E99"/>
    <mergeCell ref="B107:E107"/>
    <mergeCell ref="B101:E101"/>
    <mergeCell ref="B102:E102"/>
    <mergeCell ref="B104:E104"/>
    <mergeCell ref="B105:E105"/>
    <mergeCell ref="B106:E106"/>
    <mergeCell ref="B108:E108"/>
    <mergeCell ref="B132:E132"/>
    <mergeCell ref="B121:E121"/>
    <mergeCell ref="B122:E122"/>
    <mergeCell ref="B113:E113"/>
    <mergeCell ref="B109:E109"/>
    <mergeCell ref="B116:E116"/>
    <mergeCell ref="B110:E110"/>
    <mergeCell ref="B111:E111"/>
    <mergeCell ref="B142:E142"/>
    <mergeCell ref="B146:E146"/>
    <mergeCell ref="B114:E114"/>
    <mergeCell ref="B125:E125"/>
    <mergeCell ref="B117:E117"/>
    <mergeCell ref="B131:E131"/>
    <mergeCell ref="B128:E128"/>
    <mergeCell ref="B119:E119"/>
    <mergeCell ref="B118:E118"/>
    <mergeCell ref="B145:E145"/>
  </mergeCells>
  <dataValidations count="3">
    <dataValidation type="decimal" allowBlank="1" showInputMessage="1" showErrorMessage="1" sqref="C71:D71 D37:I37 F71:G71 I71">
      <formula1>0</formula1>
      <formula2>C70</formula2>
    </dataValidation>
    <dataValidation type="decimal" allowBlank="1" showInputMessage="1" showErrorMessage="1" sqref="D38:I38">
      <formula1>0</formula1>
      <formula2>D36</formula2>
    </dataValidation>
    <dataValidation type="whole" allowBlank="1" showInputMessage="1" showErrorMessage="1" errorTitle="Ошибка" error="Здесь указываются физические лица на 01.01.2015 г. Значение не может быть дробным." sqref="D61:D63">
      <formula1>0</formula1>
      <formula2>10000</formula2>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124"/>
  <sheetViews>
    <sheetView zoomScale="85" zoomScaleNormal="85" zoomScalePageLayoutView="0" workbookViewId="0" topLeftCell="A1">
      <selection activeCell="D8" sqref="D8"/>
    </sheetView>
  </sheetViews>
  <sheetFormatPr defaultColWidth="9.00390625" defaultRowHeight="12.75"/>
  <cols>
    <col min="1" max="1" width="6.00390625" style="0" customWidth="1"/>
    <col min="2" max="2" width="36.375" style="0" customWidth="1"/>
    <col min="3" max="4" width="19.375" style="0" customWidth="1"/>
    <col min="5" max="5" width="19.25390625" style="0" customWidth="1"/>
    <col min="6" max="7" width="18.875" style="0" customWidth="1"/>
    <col min="8" max="8" width="15.875" style="0" customWidth="1"/>
    <col min="9" max="9" width="17.00390625" style="0" customWidth="1"/>
  </cols>
  <sheetData>
    <row r="1" spans="1:9" ht="12.75">
      <c r="A1" s="124" t="s">
        <v>412</v>
      </c>
      <c r="B1" s="119"/>
      <c r="C1" s="119"/>
      <c r="D1" s="119"/>
      <c r="E1" s="119"/>
      <c r="F1" s="119"/>
      <c r="G1" s="119"/>
      <c r="H1" s="119"/>
      <c r="I1" s="119"/>
    </row>
    <row r="2" spans="1:9" ht="12.75">
      <c r="A2" s="119"/>
      <c r="B2" s="119"/>
      <c r="C2" s="119"/>
      <c r="D2" s="119"/>
      <c r="E2" s="119"/>
      <c r="F2" s="119"/>
      <c r="G2" s="119"/>
      <c r="H2" s="119"/>
      <c r="I2" s="119"/>
    </row>
    <row r="3" ht="12.75">
      <c r="A3" t="s">
        <v>186</v>
      </c>
    </row>
    <row r="4" spans="1:9" ht="36.75" customHeight="1">
      <c r="A4" s="124" t="s">
        <v>454</v>
      </c>
      <c r="B4" s="119"/>
      <c r="C4" s="119"/>
      <c r="D4" s="119"/>
      <c r="E4" s="119"/>
      <c r="F4" s="119"/>
      <c r="G4" s="119"/>
      <c r="H4" s="119"/>
      <c r="I4" s="119"/>
    </row>
    <row r="5" ht="12.75">
      <c r="A5" s="6" t="s">
        <v>207</v>
      </c>
    </row>
    <row r="6" spans="1:9" ht="38.25" customHeight="1">
      <c r="A6" s="2" t="s">
        <v>94</v>
      </c>
      <c r="B6" s="5" t="s">
        <v>140</v>
      </c>
      <c r="C6" s="17" t="s">
        <v>85</v>
      </c>
      <c r="D6" s="17" t="s">
        <v>84</v>
      </c>
      <c r="E6" s="17" t="s">
        <v>86</v>
      </c>
      <c r="F6" s="17" t="s">
        <v>134</v>
      </c>
      <c r="G6" s="17" t="s">
        <v>87</v>
      </c>
      <c r="H6" s="17" t="s">
        <v>238</v>
      </c>
      <c r="I6" s="17" t="s">
        <v>292</v>
      </c>
    </row>
    <row r="7" spans="1:9" ht="12.75">
      <c r="A7" s="10">
        <v>1</v>
      </c>
      <c r="B7" s="10">
        <v>2</v>
      </c>
      <c r="C7" s="10">
        <v>3</v>
      </c>
      <c r="D7" s="10">
        <v>4</v>
      </c>
      <c r="E7" s="10">
        <v>5</v>
      </c>
      <c r="F7" s="10">
        <v>6</v>
      </c>
      <c r="G7" s="10">
        <v>7</v>
      </c>
      <c r="H7" s="10">
        <v>8</v>
      </c>
      <c r="I7" s="10">
        <v>9</v>
      </c>
    </row>
    <row r="8" spans="1:10" ht="25.5">
      <c r="A8" s="4">
        <v>1</v>
      </c>
      <c r="B8" s="5" t="s">
        <v>141</v>
      </c>
      <c r="C8" s="7">
        <f aca="true" t="shared" si="0" ref="C8:C36">SUM(D8:I8)</f>
        <v>0</v>
      </c>
      <c r="D8" s="30"/>
      <c r="E8" s="30"/>
      <c r="F8" s="30"/>
      <c r="G8" s="30"/>
      <c r="H8" s="30"/>
      <c r="I8" s="30"/>
      <c r="J8" s="103">
        <f aca="true" t="shared" si="1" ref="J8:J32">IF(OR(D8&lt;-0.01,E8&lt;-0.01,F8&lt;-0.01,G8&lt;-0.01,H8&lt;-0.01,I8&lt;-0.01),"ошибка","")</f>
      </c>
    </row>
    <row r="9" spans="1:10" ht="25.5">
      <c r="A9" s="4">
        <v>2</v>
      </c>
      <c r="B9" s="5" t="s">
        <v>100</v>
      </c>
      <c r="C9" s="7">
        <f t="shared" si="0"/>
        <v>0</v>
      </c>
      <c r="D9" s="30"/>
      <c r="E9" s="30"/>
      <c r="F9" s="30"/>
      <c r="G9" s="30"/>
      <c r="H9" s="30"/>
      <c r="I9" s="30"/>
      <c r="J9" s="103">
        <f t="shared" si="1"/>
      </c>
    </row>
    <row r="10" spans="1:10" ht="12.75">
      <c r="A10" s="4" t="s">
        <v>90</v>
      </c>
      <c r="B10" s="2" t="s">
        <v>304</v>
      </c>
      <c r="C10" s="7">
        <f t="shared" si="0"/>
        <v>0</v>
      </c>
      <c r="D10" s="30"/>
      <c r="E10" s="30"/>
      <c r="F10" s="30"/>
      <c r="G10" s="30"/>
      <c r="H10" s="30"/>
      <c r="I10" s="30"/>
      <c r="J10" s="103">
        <f>IF(OR(D10&gt;D$9,E10&gt;E$9,F10&gt;F$9,G10&gt;G$9,H10&gt;H$9,I10&gt;I$9),"ошибка","")</f>
      </c>
    </row>
    <row r="11" spans="1:10" ht="66.75" customHeight="1">
      <c r="A11" s="4" t="s">
        <v>89</v>
      </c>
      <c r="B11" s="104" t="s">
        <v>301</v>
      </c>
      <c r="C11" s="7">
        <f t="shared" si="0"/>
        <v>0</v>
      </c>
      <c r="D11" s="30"/>
      <c r="E11" s="30"/>
      <c r="F11" s="30"/>
      <c r="G11" s="30"/>
      <c r="H11" s="30"/>
      <c r="I11" s="30"/>
      <c r="J11" s="103">
        <f>IF(OR(D11&gt;D$9,E11&gt;E$9,F11&gt;F$9,G11&gt;G$9,H11&gt;H$9,I11&gt;I$9),"ошибка","")</f>
      </c>
    </row>
    <row r="12" spans="1:10" ht="63.75" customHeight="1">
      <c r="A12" s="4" t="s">
        <v>88</v>
      </c>
      <c r="B12" s="5" t="s">
        <v>463</v>
      </c>
      <c r="C12" s="7">
        <f t="shared" si="0"/>
        <v>0</v>
      </c>
      <c r="D12" s="30"/>
      <c r="E12" s="30"/>
      <c r="F12" s="30"/>
      <c r="G12" s="30"/>
      <c r="H12" s="30"/>
      <c r="I12" s="30"/>
      <c r="J12" s="103">
        <f>IF(OR(D12&gt;D$9,E12&gt;E$9,F12&gt;F$9,G12&gt;G$9,H12&gt;H$9,I12&gt;I$9),"ошибка","")</f>
      </c>
    </row>
    <row r="13" spans="1:10" ht="26.25" customHeight="1">
      <c r="A13" s="4" t="s">
        <v>96</v>
      </c>
      <c r="B13" s="5" t="s">
        <v>97</v>
      </c>
      <c r="C13" s="7">
        <f t="shared" si="0"/>
        <v>0</v>
      </c>
      <c r="D13" s="30"/>
      <c r="E13" s="30"/>
      <c r="F13" s="30"/>
      <c r="G13" s="30"/>
      <c r="H13" s="30"/>
      <c r="I13" s="30"/>
      <c r="J13" s="103">
        <f>IF(OR(D13&gt;D12,E13&gt;E12,F13&gt;F12,G13&gt;G12,H13&gt;H12,I13&gt;I12),"ошибка","")</f>
      </c>
    </row>
    <row r="14" spans="1:10" ht="103.5" customHeight="1">
      <c r="A14" s="4" t="s">
        <v>95</v>
      </c>
      <c r="B14" s="5" t="s">
        <v>459</v>
      </c>
      <c r="C14" s="7">
        <f t="shared" si="0"/>
        <v>0</v>
      </c>
      <c r="D14" s="30"/>
      <c r="E14" s="30"/>
      <c r="F14" s="30"/>
      <c r="G14" s="30"/>
      <c r="H14" s="30"/>
      <c r="I14" s="30"/>
      <c r="J14" s="103">
        <f>IF(OR(D14&gt;D$9,E14&gt;E$9,F14&gt;F$9,G14&gt;G$9,H14&gt;H$9,I14&gt;I$9),"ошибка","")</f>
      </c>
    </row>
    <row r="15" spans="1:10" ht="12.75" customHeight="1">
      <c r="A15" s="4" t="s">
        <v>98</v>
      </c>
      <c r="B15" s="5" t="s">
        <v>455</v>
      </c>
      <c r="C15" s="7">
        <f>SUM(D15:I15)</f>
        <v>0</v>
      </c>
      <c r="D15" s="7">
        <f aca="true" t="shared" si="2" ref="D15:I15">D9-D10-D11-D12-D14</f>
        <v>0</v>
      </c>
      <c r="E15" s="7">
        <f t="shared" si="2"/>
        <v>0</v>
      </c>
      <c r="F15" s="7">
        <f t="shared" si="2"/>
        <v>0</v>
      </c>
      <c r="G15" s="7">
        <f t="shared" si="2"/>
        <v>0</v>
      </c>
      <c r="H15" s="7">
        <f t="shared" si="2"/>
        <v>0</v>
      </c>
      <c r="I15" s="7">
        <f t="shared" si="2"/>
        <v>0</v>
      </c>
      <c r="J15" s="103">
        <f t="shared" si="1"/>
      </c>
    </row>
    <row r="16" spans="1:10" ht="63" customHeight="1">
      <c r="A16" s="4" t="s">
        <v>103</v>
      </c>
      <c r="B16" s="5" t="s">
        <v>102</v>
      </c>
      <c r="C16" s="7">
        <f t="shared" si="0"/>
        <v>0</v>
      </c>
      <c r="D16" s="30"/>
      <c r="E16" s="30"/>
      <c r="F16" s="30"/>
      <c r="G16" s="30"/>
      <c r="H16" s="30"/>
      <c r="I16" s="30"/>
      <c r="J16" s="103">
        <f t="shared" si="1"/>
      </c>
    </row>
    <row r="17" spans="1:10" ht="51">
      <c r="A17" s="4" t="s">
        <v>104</v>
      </c>
      <c r="B17" s="5" t="s">
        <v>413</v>
      </c>
      <c r="C17" s="7">
        <f t="shared" si="0"/>
        <v>0</v>
      </c>
      <c r="D17" s="30"/>
      <c r="E17" s="30"/>
      <c r="F17" s="30"/>
      <c r="G17" s="30"/>
      <c r="H17" s="30"/>
      <c r="I17" s="30"/>
      <c r="J17" s="103">
        <f t="shared" si="1"/>
      </c>
    </row>
    <row r="18" spans="1:10" ht="12.75">
      <c r="A18" s="4" t="s">
        <v>105</v>
      </c>
      <c r="B18" s="5" t="s">
        <v>312</v>
      </c>
      <c r="C18" s="7">
        <f t="shared" si="0"/>
        <v>0</v>
      </c>
      <c r="D18" s="30"/>
      <c r="E18" s="30"/>
      <c r="F18" s="30"/>
      <c r="G18" s="30"/>
      <c r="H18" s="30"/>
      <c r="I18" s="30"/>
      <c r="J18" s="103">
        <f t="shared" si="1"/>
      </c>
    </row>
    <row r="19" spans="1:10" ht="12.75">
      <c r="A19" s="4" t="s">
        <v>109</v>
      </c>
      <c r="B19" s="5" t="s">
        <v>24</v>
      </c>
      <c r="C19" s="7">
        <f t="shared" si="0"/>
        <v>0</v>
      </c>
      <c r="D19" s="30"/>
      <c r="E19" s="30"/>
      <c r="F19" s="30"/>
      <c r="G19" s="30"/>
      <c r="H19" s="30"/>
      <c r="I19" s="30"/>
      <c r="J19" s="103">
        <f t="shared" si="1"/>
      </c>
    </row>
    <row r="20" spans="1:10" ht="12.75">
      <c r="A20" s="4" t="s">
        <v>110</v>
      </c>
      <c r="B20" s="5" t="s">
        <v>25</v>
      </c>
      <c r="C20" s="7">
        <f t="shared" si="0"/>
        <v>0</v>
      </c>
      <c r="D20" s="8">
        <f aca="true" t="shared" si="3" ref="D20:I20">D17-D18-D19</f>
        <v>0</v>
      </c>
      <c r="E20" s="8">
        <f t="shared" si="3"/>
        <v>0</v>
      </c>
      <c r="F20" s="8">
        <f t="shared" si="3"/>
        <v>0</v>
      </c>
      <c r="G20" s="8">
        <f t="shared" si="3"/>
        <v>0</v>
      </c>
      <c r="H20" s="8">
        <f t="shared" si="3"/>
        <v>0</v>
      </c>
      <c r="I20" s="8">
        <f t="shared" si="3"/>
        <v>0</v>
      </c>
      <c r="J20" s="103">
        <f t="shared" si="1"/>
      </c>
    </row>
    <row r="21" spans="1:10" ht="51">
      <c r="A21" s="4" t="s">
        <v>111</v>
      </c>
      <c r="B21" s="5" t="s">
        <v>414</v>
      </c>
      <c r="C21" s="7">
        <f t="shared" si="0"/>
        <v>0</v>
      </c>
      <c r="D21" s="30"/>
      <c r="E21" s="30"/>
      <c r="F21" s="30"/>
      <c r="G21" s="30"/>
      <c r="H21" s="30"/>
      <c r="I21" s="30"/>
      <c r="J21" s="103">
        <f t="shared" si="1"/>
      </c>
    </row>
    <row r="22" spans="1:10" ht="12.75">
      <c r="A22" s="4" t="s">
        <v>143</v>
      </c>
      <c r="B22" s="5" t="s">
        <v>106</v>
      </c>
      <c r="C22" s="7">
        <f t="shared" si="0"/>
        <v>0</v>
      </c>
      <c r="D22" s="30"/>
      <c r="E22" s="30"/>
      <c r="F22" s="30"/>
      <c r="G22" s="30"/>
      <c r="H22" s="30"/>
      <c r="I22" s="30"/>
      <c r="J22" s="103">
        <f t="shared" si="1"/>
      </c>
    </row>
    <row r="23" spans="1:10" ht="12.75">
      <c r="A23" s="4" t="s">
        <v>144</v>
      </c>
      <c r="B23" s="5" t="s">
        <v>107</v>
      </c>
      <c r="C23" s="7">
        <f t="shared" si="0"/>
        <v>0</v>
      </c>
      <c r="D23" s="30"/>
      <c r="E23" s="30"/>
      <c r="F23" s="30"/>
      <c r="G23" s="30"/>
      <c r="H23" s="30"/>
      <c r="I23" s="30"/>
      <c r="J23" s="103">
        <f t="shared" si="1"/>
      </c>
    </row>
    <row r="24" spans="1:10" ht="12.75">
      <c r="A24" s="4" t="s">
        <v>145</v>
      </c>
      <c r="B24" s="5" t="s">
        <v>108</v>
      </c>
      <c r="C24" s="7">
        <f>SUM(D24:I24)</f>
        <v>0</v>
      </c>
      <c r="D24" s="8">
        <f aca="true" t="shared" si="4" ref="D24:I24">D21-D22-D23</f>
        <v>0</v>
      </c>
      <c r="E24" s="8">
        <f t="shared" si="4"/>
        <v>0</v>
      </c>
      <c r="F24" s="8">
        <f t="shared" si="4"/>
        <v>0</v>
      </c>
      <c r="G24" s="8">
        <f t="shared" si="4"/>
        <v>0</v>
      </c>
      <c r="H24" s="8">
        <f t="shared" si="4"/>
        <v>0</v>
      </c>
      <c r="I24" s="8">
        <f t="shared" si="4"/>
        <v>0</v>
      </c>
      <c r="J24" s="103">
        <f t="shared" si="1"/>
      </c>
    </row>
    <row r="25" spans="1:10" ht="25.5">
      <c r="A25" s="4" t="s">
        <v>114</v>
      </c>
      <c r="B25" s="5" t="s">
        <v>146</v>
      </c>
      <c r="C25" s="7">
        <f t="shared" si="0"/>
        <v>0</v>
      </c>
      <c r="D25" s="30"/>
      <c r="E25" s="30"/>
      <c r="F25" s="30"/>
      <c r="G25" s="30"/>
      <c r="H25" s="30"/>
      <c r="I25" s="30"/>
      <c r="J25" s="103">
        <f t="shared" si="1"/>
      </c>
    </row>
    <row r="26" spans="1:10" ht="13.5" customHeight="1">
      <c r="A26" s="4" t="s">
        <v>115</v>
      </c>
      <c r="B26" s="5" t="s">
        <v>113</v>
      </c>
      <c r="C26" s="7">
        <f t="shared" si="0"/>
        <v>0</v>
      </c>
      <c r="D26" s="30"/>
      <c r="E26" s="30"/>
      <c r="F26" s="30"/>
      <c r="G26" s="30"/>
      <c r="H26" s="30"/>
      <c r="I26" s="30"/>
      <c r="J26" s="103">
        <f t="shared" si="1"/>
      </c>
    </row>
    <row r="27" spans="1:10" ht="50.25" customHeight="1">
      <c r="A27" s="4" t="s">
        <v>117</v>
      </c>
      <c r="B27" s="5" t="s">
        <v>120</v>
      </c>
      <c r="C27" s="7">
        <f t="shared" si="0"/>
        <v>0</v>
      </c>
      <c r="D27" s="30"/>
      <c r="E27" s="30"/>
      <c r="F27" s="30"/>
      <c r="G27" s="30"/>
      <c r="H27" s="30"/>
      <c r="I27" s="30"/>
      <c r="J27" s="103">
        <f t="shared" si="1"/>
      </c>
    </row>
    <row r="28" spans="1:10" ht="27" customHeight="1">
      <c r="A28" s="4" t="s">
        <v>118</v>
      </c>
      <c r="B28" s="5" t="s">
        <v>142</v>
      </c>
      <c r="C28" s="7">
        <f t="shared" si="0"/>
        <v>0</v>
      </c>
      <c r="D28" s="30"/>
      <c r="E28" s="30"/>
      <c r="F28" s="30"/>
      <c r="G28" s="30"/>
      <c r="H28" s="30"/>
      <c r="I28" s="30"/>
      <c r="J28" s="103">
        <f t="shared" si="1"/>
      </c>
    </row>
    <row r="29" spans="1:10" ht="51">
      <c r="A29" s="4" t="s">
        <v>119</v>
      </c>
      <c r="B29" s="5" t="s">
        <v>151</v>
      </c>
      <c r="C29" s="7">
        <f t="shared" si="0"/>
        <v>0</v>
      </c>
      <c r="D29" s="30"/>
      <c r="E29" s="30"/>
      <c r="F29" s="30"/>
      <c r="G29" s="30"/>
      <c r="H29" s="30"/>
      <c r="I29" s="30"/>
      <c r="J29" s="103">
        <f t="shared" si="1"/>
      </c>
    </row>
    <row r="30" spans="1:10" ht="27" customHeight="1">
      <c r="A30" s="4" t="s">
        <v>148</v>
      </c>
      <c r="B30" s="5" t="s">
        <v>147</v>
      </c>
      <c r="C30" s="7">
        <f t="shared" si="0"/>
        <v>0</v>
      </c>
      <c r="D30" s="30"/>
      <c r="E30" s="30"/>
      <c r="F30" s="30"/>
      <c r="G30" s="30"/>
      <c r="H30" s="30"/>
      <c r="I30" s="30"/>
      <c r="J30" s="103">
        <f>IF(OR(D30&gt;D29,E30&gt;E29,F30&gt;F29,G30&gt;G29,H30&gt;H29,I30&gt;I29),"ошибка","")</f>
      </c>
    </row>
    <row r="31" spans="1:10" ht="27" customHeight="1">
      <c r="A31" s="4" t="s">
        <v>121</v>
      </c>
      <c r="B31" s="5" t="s">
        <v>150</v>
      </c>
      <c r="C31" s="7">
        <f t="shared" si="0"/>
        <v>0</v>
      </c>
      <c r="D31" s="30"/>
      <c r="E31" s="30"/>
      <c r="F31" s="30"/>
      <c r="G31" s="30"/>
      <c r="H31" s="30"/>
      <c r="I31" s="30"/>
      <c r="J31" s="103">
        <f t="shared" si="1"/>
      </c>
    </row>
    <row r="32" spans="1:10" ht="25.5">
      <c r="A32" s="4" t="s">
        <v>122</v>
      </c>
      <c r="B32" s="5" t="s">
        <v>149</v>
      </c>
      <c r="C32" s="7">
        <f t="shared" si="0"/>
        <v>0</v>
      </c>
      <c r="D32" s="30"/>
      <c r="E32" s="30"/>
      <c r="F32" s="30"/>
      <c r="G32" s="30"/>
      <c r="H32" s="30"/>
      <c r="I32" s="30"/>
      <c r="J32" s="103">
        <f t="shared" si="1"/>
      </c>
    </row>
    <row r="33" spans="1:10" ht="25.5">
      <c r="A33" s="4" t="s">
        <v>129</v>
      </c>
      <c r="B33" s="5" t="s">
        <v>130</v>
      </c>
      <c r="C33" s="7">
        <f t="shared" si="0"/>
        <v>0</v>
      </c>
      <c r="D33" s="30"/>
      <c r="E33" s="30"/>
      <c r="F33" s="30"/>
      <c r="G33" s="30"/>
      <c r="H33" s="30"/>
      <c r="I33" s="30"/>
      <c r="J33" s="98">
        <f>IF(OR((D34+D35)&gt;D33,(E34+E35)&gt;E33,(F34+F35)&gt;F33,(G34+G35)&gt;G33,(H34+H35)&gt;H33,(I34+I35)&gt;I33),"ошибка","")</f>
      </c>
    </row>
    <row r="34" spans="1:10" ht="12.75">
      <c r="A34" s="4" t="s">
        <v>152</v>
      </c>
      <c r="B34" s="5" t="s">
        <v>131</v>
      </c>
      <c r="C34" s="7">
        <f t="shared" si="0"/>
        <v>0</v>
      </c>
      <c r="D34" s="30"/>
      <c r="E34" s="30"/>
      <c r="F34" s="30"/>
      <c r="G34" s="30"/>
      <c r="H34" s="30"/>
      <c r="I34" s="30"/>
      <c r="J34" s="103">
        <f>IF(OR(D34&gt;D33,E34&gt;E33,F34&gt;F33,G34&gt;G33,H34&gt;H33,I34&gt;I33),"ошибка","")</f>
      </c>
    </row>
    <row r="35" spans="1:10" ht="12.75">
      <c r="A35" s="4" t="s">
        <v>153</v>
      </c>
      <c r="B35" s="5" t="s">
        <v>132</v>
      </c>
      <c r="C35" s="7">
        <f t="shared" si="0"/>
        <v>0</v>
      </c>
      <c r="D35" s="30"/>
      <c r="E35" s="30"/>
      <c r="F35" s="30"/>
      <c r="G35" s="30"/>
      <c r="H35" s="30"/>
      <c r="I35" s="30"/>
      <c r="J35" s="103">
        <f>IF(OR(D35&gt;D33,E35&gt;E33,F35&gt;F33,G35&gt;G33,H35&gt;H33,I35&gt;I33),"ошибка","")</f>
      </c>
    </row>
    <row r="36" spans="1:10" ht="38.25">
      <c r="A36" s="4" t="s">
        <v>272</v>
      </c>
      <c r="B36" s="5" t="s">
        <v>69</v>
      </c>
      <c r="C36" s="7">
        <f t="shared" si="0"/>
        <v>0</v>
      </c>
      <c r="D36" s="30"/>
      <c r="E36" s="30"/>
      <c r="F36" s="30"/>
      <c r="G36" s="30"/>
      <c r="H36" s="30"/>
      <c r="I36" s="30"/>
      <c r="J36" s="103">
        <f>IF(OR(D36&lt;-0.01,E36&lt;-0.01,F36&lt;-0.01,G36&lt;-0.01,H36&lt;-0.01,I36&lt;-0.01),"ошибка","")</f>
      </c>
    </row>
    <row r="37" spans="1:10" ht="12.75">
      <c r="A37" s="4" t="s">
        <v>275</v>
      </c>
      <c r="B37" s="5" t="s">
        <v>133</v>
      </c>
      <c r="C37" s="8">
        <f aca="true" t="shared" si="5" ref="C37:I37">C8-C9-C16-C17-C21-C25-C26-C27-C28-C29-C31-C32-C33-C36</f>
        <v>0</v>
      </c>
      <c r="D37" s="8">
        <f t="shared" si="5"/>
        <v>0</v>
      </c>
      <c r="E37" s="8">
        <f t="shared" si="5"/>
        <v>0</v>
      </c>
      <c r="F37" s="8">
        <f t="shared" si="5"/>
        <v>0</v>
      </c>
      <c r="G37" s="8">
        <f t="shared" si="5"/>
        <v>0</v>
      </c>
      <c r="H37" s="8">
        <f t="shared" si="5"/>
        <v>0</v>
      </c>
      <c r="I37" s="8">
        <f t="shared" si="5"/>
        <v>0</v>
      </c>
      <c r="J37" s="103">
        <f>IF(OR(D37&lt;-0.01,E37&lt;-0.01,F37&lt;-0.01,G37&lt;-0.01,H37&lt;-0.01,I37&lt;-0.01),"ошибка","")</f>
      </c>
    </row>
    <row r="39" ht="12.75">
      <c r="A39" t="s">
        <v>187</v>
      </c>
    </row>
    <row r="40" ht="12.75">
      <c r="A40" s="1" t="s">
        <v>320</v>
      </c>
    </row>
    <row r="41" ht="12.75">
      <c r="A41" s="6" t="s">
        <v>207</v>
      </c>
    </row>
    <row r="42" spans="1:9" ht="48" customHeight="1">
      <c r="A42" s="2" t="s">
        <v>94</v>
      </c>
      <c r="B42" s="5" t="s">
        <v>140</v>
      </c>
      <c r="C42" s="10" t="s">
        <v>85</v>
      </c>
      <c r="D42" s="3" t="s">
        <v>84</v>
      </c>
      <c r="E42" s="3" t="s">
        <v>86</v>
      </c>
      <c r="F42" s="3" t="s">
        <v>134</v>
      </c>
      <c r="G42" s="3" t="s">
        <v>87</v>
      </c>
      <c r="H42" s="106" t="s">
        <v>238</v>
      </c>
      <c r="I42" s="3" t="s">
        <v>154</v>
      </c>
    </row>
    <row r="43" spans="1:9" ht="12.75">
      <c r="A43" s="10">
        <v>1</v>
      </c>
      <c r="B43" s="10">
        <v>2</v>
      </c>
      <c r="C43" s="10">
        <v>3</v>
      </c>
      <c r="D43" s="10">
        <v>4</v>
      </c>
      <c r="E43" s="10">
        <v>5</v>
      </c>
      <c r="F43" s="10">
        <v>6</v>
      </c>
      <c r="G43" s="10">
        <v>7</v>
      </c>
      <c r="H43" s="10">
        <v>8</v>
      </c>
      <c r="I43" s="10">
        <v>9</v>
      </c>
    </row>
    <row r="44" spans="1:10" ht="25.5">
      <c r="A44" s="4">
        <v>1</v>
      </c>
      <c r="B44" s="5" t="s">
        <v>1</v>
      </c>
      <c r="C44" s="7">
        <f>SUM(D44:I44)</f>
        <v>0</v>
      </c>
      <c r="D44" s="30"/>
      <c r="E44" s="30"/>
      <c r="F44" s="30"/>
      <c r="G44" s="30"/>
      <c r="H44" s="30"/>
      <c r="I44" s="30"/>
      <c r="J44" s="103">
        <f>IF(OR(D44&lt;-0.01,E44&lt;-0.01,F44&lt;-0.01,G44&lt;-0.01,H44&lt;-0.01,I44&lt;-0.01),"ошибка","")</f>
      </c>
    </row>
    <row r="45" spans="1:3" ht="12.75">
      <c r="A45" s="11"/>
      <c r="B45" s="12"/>
      <c r="C45" s="13"/>
    </row>
    <row r="46" spans="1:3" ht="12.75">
      <c r="A46" s="11" t="s">
        <v>190</v>
      </c>
      <c r="B46" s="12"/>
      <c r="C46" s="13"/>
    </row>
    <row r="47" spans="1:3" ht="12.75">
      <c r="A47" s="1" t="s">
        <v>319</v>
      </c>
      <c r="B47" s="12"/>
      <c r="C47" s="13"/>
    </row>
    <row r="48" spans="1:3" ht="12.75">
      <c r="A48" s="9" t="s">
        <v>206</v>
      </c>
      <c r="B48" s="12"/>
      <c r="C48" s="13"/>
    </row>
    <row r="49" spans="1:3" ht="38.25">
      <c r="A49" s="45">
        <v>1</v>
      </c>
      <c r="B49" s="12" t="s">
        <v>12</v>
      </c>
      <c r="C49" s="31"/>
    </row>
    <row r="50" spans="1:4" ht="25.5">
      <c r="A50" s="9" t="s">
        <v>169</v>
      </c>
      <c r="B50" s="12" t="s">
        <v>155</v>
      </c>
      <c r="C50" s="31"/>
      <c r="D50">
        <f>IF(C50&gt;C49,"Ошибка","")</f>
      </c>
    </row>
    <row r="51" spans="1:2" ht="12.75">
      <c r="A51" s="9"/>
      <c r="B51" s="12"/>
    </row>
    <row r="52" spans="1:2" ht="12.75">
      <c r="A52" s="9" t="s">
        <v>316</v>
      </c>
      <c r="B52" s="12"/>
    </row>
    <row r="53" spans="1:2" ht="12.75">
      <c r="A53" s="18" t="s">
        <v>318</v>
      </c>
      <c r="B53" s="12"/>
    </row>
    <row r="54" spans="1:4" ht="25.5">
      <c r="A54" s="14" t="s">
        <v>94</v>
      </c>
      <c r="B54" s="3" t="s">
        <v>171</v>
      </c>
      <c r="C54" s="17" t="s">
        <v>172</v>
      </c>
      <c r="D54" s="17" t="s">
        <v>173</v>
      </c>
    </row>
    <row r="55" spans="1:4" ht="12.75">
      <c r="A55" s="15" t="s">
        <v>159</v>
      </c>
      <c r="B55" s="10">
        <v>2</v>
      </c>
      <c r="C55" s="10">
        <v>3</v>
      </c>
      <c r="D55" s="10">
        <v>4</v>
      </c>
    </row>
    <row r="56" spans="1:5" ht="12.75">
      <c r="A56" s="14" t="s">
        <v>159</v>
      </c>
      <c r="B56" s="2" t="s">
        <v>175</v>
      </c>
      <c r="C56" s="30"/>
      <c r="D56" s="30"/>
      <c r="E56" t="str">
        <f>IF(D56&gt;C56,"Остаточная стоимость зданий и сооружений больше первоначальной","_")</f>
        <v>_</v>
      </c>
    </row>
    <row r="57" spans="1:5" ht="25.5">
      <c r="A57" s="14" t="s">
        <v>168</v>
      </c>
      <c r="B57" s="5" t="s">
        <v>28</v>
      </c>
      <c r="C57" s="30"/>
      <c r="D57" s="30"/>
      <c r="E57" t="str">
        <f>IF((C56-C57)&lt;(D56-D57),"Остаточная стоимость хозяйственных построек и сооружений больше первоначальной ","_")&amp;IF(D57&gt;C57,"Остаточная стоимость зданий лечебных и диагностичсеких подразделений больше первоначальной","_")</f>
        <v>__</v>
      </c>
    </row>
    <row r="58" spans="1:5" ht="12.75">
      <c r="A58" s="14" t="s">
        <v>169</v>
      </c>
      <c r="B58" s="2" t="s">
        <v>176</v>
      </c>
      <c r="C58" s="30"/>
      <c r="D58" s="30"/>
      <c r="E58" t="str">
        <f>IF(D58&gt;C58,"Остаточная стоимость оборудования больше первоначальной","_")</f>
        <v>_</v>
      </c>
    </row>
    <row r="59" spans="1:5" ht="12.75">
      <c r="A59" s="14" t="s">
        <v>170</v>
      </c>
      <c r="B59" s="5" t="s">
        <v>317</v>
      </c>
      <c r="C59" s="30"/>
      <c r="D59" s="30"/>
      <c r="E59" t="str">
        <f>IF(D59&gt;C59,"Остаточная стоимость автотранспорта больше первоначальной","_")</f>
        <v>_</v>
      </c>
    </row>
    <row r="60" spans="1:4" ht="12.75">
      <c r="A60" s="14" t="s">
        <v>138</v>
      </c>
      <c r="B60" s="2" t="s">
        <v>174</v>
      </c>
      <c r="C60" s="7">
        <f>C56+C58+C59</f>
        <v>0</v>
      </c>
      <c r="D60" s="7">
        <f>D56+D58+D59</f>
        <v>0</v>
      </c>
    </row>
    <row r="61" spans="1:2" ht="12.75">
      <c r="A61" s="9"/>
      <c r="B61" s="12"/>
    </row>
    <row r="62" spans="1:2" ht="12.75">
      <c r="A62" s="9" t="s">
        <v>289</v>
      </c>
      <c r="B62" s="12"/>
    </row>
    <row r="63" spans="1:2" ht="12.75">
      <c r="A63" s="18" t="s">
        <v>288</v>
      </c>
      <c r="B63" s="12"/>
    </row>
    <row r="64" spans="1:2" ht="12.75">
      <c r="A64" s="9" t="s">
        <v>206</v>
      </c>
      <c r="B64" s="12"/>
    </row>
    <row r="65" spans="1:3" ht="25.5">
      <c r="A65" s="14" t="s">
        <v>94</v>
      </c>
      <c r="B65" s="17" t="s">
        <v>13</v>
      </c>
      <c r="C65" s="17" t="s">
        <v>247</v>
      </c>
    </row>
    <row r="66" spans="1:3" ht="12.75">
      <c r="A66" s="15" t="s">
        <v>159</v>
      </c>
      <c r="B66" s="10">
        <v>2</v>
      </c>
      <c r="C66" s="10">
        <v>3</v>
      </c>
    </row>
    <row r="67" spans="1:4" ht="25.5">
      <c r="A67" s="14" t="s">
        <v>136</v>
      </c>
      <c r="B67" s="5" t="s">
        <v>253</v>
      </c>
      <c r="C67" s="33"/>
      <c r="D67" s="98">
        <f>IF(OR(AND(VALUE(C67)=0,C34&gt;0),AND(VALUE(C67)&gt;0,C34=0)),"ошибка","")</f>
      </c>
    </row>
    <row r="68" spans="1:2" ht="12.75">
      <c r="A68" s="9"/>
      <c r="B68" s="12"/>
    </row>
    <row r="69" ht="12.75">
      <c r="A69" s="18" t="s">
        <v>188</v>
      </c>
    </row>
    <row r="70" spans="1:5" ht="104.25" customHeight="1">
      <c r="A70" s="9" t="s">
        <v>159</v>
      </c>
      <c r="B70" s="118" t="s">
        <v>321</v>
      </c>
      <c r="C70" s="122"/>
      <c r="D70" s="122"/>
      <c r="E70" s="122"/>
    </row>
    <row r="71" spans="1:5" ht="27" customHeight="1">
      <c r="A71" s="9" t="s">
        <v>169</v>
      </c>
      <c r="B71" s="118" t="s">
        <v>14</v>
      </c>
      <c r="C71" s="119"/>
      <c r="D71" s="119"/>
      <c r="E71" s="119"/>
    </row>
    <row r="72" spans="1:5" ht="27.75" customHeight="1">
      <c r="A72" s="9" t="s">
        <v>170</v>
      </c>
      <c r="B72" s="118" t="s">
        <v>225</v>
      </c>
      <c r="C72" s="119"/>
      <c r="D72" s="119"/>
      <c r="E72" s="119"/>
    </row>
    <row r="73" spans="1:5" ht="39" customHeight="1">
      <c r="A73" s="9" t="s">
        <v>104</v>
      </c>
      <c r="B73" s="118" t="s">
        <v>432</v>
      </c>
      <c r="C73" s="119"/>
      <c r="D73" s="119"/>
      <c r="E73" s="119"/>
    </row>
    <row r="74" spans="1:5" ht="24" customHeight="1">
      <c r="A74" s="9" t="s">
        <v>250</v>
      </c>
      <c r="B74" s="118" t="s">
        <v>44</v>
      </c>
      <c r="C74" s="119"/>
      <c r="D74" s="119"/>
      <c r="E74" s="119"/>
    </row>
    <row r="75" spans="1:5" ht="63.75" customHeight="1">
      <c r="A75" s="9" t="s">
        <v>249</v>
      </c>
      <c r="B75" s="118" t="s">
        <v>55</v>
      </c>
      <c r="C75" s="119"/>
      <c r="D75" s="119"/>
      <c r="E75" s="119"/>
    </row>
    <row r="76" spans="1:5" ht="51.75" customHeight="1">
      <c r="A76" s="44">
        <v>7</v>
      </c>
      <c r="B76" s="118" t="s">
        <v>156</v>
      </c>
      <c r="C76" s="119"/>
      <c r="D76" s="119"/>
      <c r="E76" s="119"/>
    </row>
    <row r="77" spans="1:5" ht="131.25" customHeight="1">
      <c r="A77" s="44">
        <v>8</v>
      </c>
      <c r="B77" s="118" t="s">
        <v>72</v>
      </c>
      <c r="C77" s="122"/>
      <c r="D77" s="122"/>
      <c r="E77" s="122"/>
    </row>
    <row r="78" spans="1:5" ht="79.5" customHeight="1">
      <c r="A78" s="44">
        <v>9</v>
      </c>
      <c r="B78" s="118" t="s">
        <v>181</v>
      </c>
      <c r="C78" s="119"/>
      <c r="D78" s="119"/>
      <c r="E78" s="119"/>
    </row>
    <row r="79" spans="1:5" ht="40.5" customHeight="1">
      <c r="A79" s="44">
        <v>10</v>
      </c>
      <c r="B79" s="118" t="s">
        <v>183</v>
      </c>
      <c r="C79" s="119"/>
      <c r="D79" s="119"/>
      <c r="E79" s="119"/>
    </row>
    <row r="80" spans="1:5" ht="115.5" customHeight="1">
      <c r="A80" s="44">
        <v>11</v>
      </c>
      <c r="B80" s="118" t="s">
        <v>71</v>
      </c>
      <c r="C80" s="119"/>
      <c r="D80" s="119"/>
      <c r="E80" s="119"/>
    </row>
    <row r="81" spans="1:5" ht="24.75" customHeight="1">
      <c r="A81" s="44">
        <v>12</v>
      </c>
      <c r="B81" s="118" t="s">
        <v>184</v>
      </c>
      <c r="C81" s="119"/>
      <c r="D81" s="119"/>
      <c r="E81" s="119"/>
    </row>
    <row r="82" spans="1:5" ht="39" customHeight="1">
      <c r="A82" s="44">
        <v>13</v>
      </c>
      <c r="B82" s="118" t="s">
        <v>157</v>
      </c>
      <c r="C82" s="119"/>
      <c r="D82" s="119"/>
      <c r="E82" s="119"/>
    </row>
    <row r="83" spans="1:5" ht="79.5" customHeight="1">
      <c r="A83" s="44">
        <v>14</v>
      </c>
      <c r="B83" s="118" t="s">
        <v>313</v>
      </c>
      <c r="C83" s="119"/>
      <c r="D83" s="119"/>
      <c r="E83" s="119"/>
    </row>
    <row r="84" spans="1:5" ht="92.25" customHeight="1">
      <c r="A84" s="44">
        <v>15</v>
      </c>
      <c r="B84" s="118" t="s">
        <v>415</v>
      </c>
      <c r="C84" s="122"/>
      <c r="D84" s="122"/>
      <c r="E84" s="122"/>
    </row>
    <row r="85" spans="1:5" ht="40.5" customHeight="1">
      <c r="A85" s="44">
        <v>16</v>
      </c>
      <c r="B85" s="118" t="s">
        <v>45</v>
      </c>
      <c r="C85" s="119"/>
      <c r="D85" s="119"/>
      <c r="E85" s="119"/>
    </row>
    <row r="86" spans="1:5" ht="27.75" customHeight="1">
      <c r="A86" s="44">
        <v>17</v>
      </c>
      <c r="B86" s="118" t="s">
        <v>185</v>
      </c>
      <c r="C86" s="119"/>
      <c r="D86" s="119"/>
      <c r="E86" s="119"/>
    </row>
    <row r="87" spans="1:5" ht="39.75" customHeight="1">
      <c r="A87" s="44">
        <v>18</v>
      </c>
      <c r="B87" s="118" t="s">
        <v>226</v>
      </c>
      <c r="C87" s="119"/>
      <c r="D87" s="119"/>
      <c r="E87" s="119"/>
    </row>
    <row r="88" spans="1:5" ht="25.5" customHeight="1">
      <c r="A88" s="44">
        <v>19</v>
      </c>
      <c r="B88" s="118" t="s">
        <v>15</v>
      </c>
      <c r="C88" s="119"/>
      <c r="D88" s="119"/>
      <c r="E88" s="119"/>
    </row>
    <row r="89" spans="1:5" ht="51" customHeight="1">
      <c r="A89" s="44">
        <v>20</v>
      </c>
      <c r="B89" s="118" t="s">
        <v>42</v>
      </c>
      <c r="C89" s="119"/>
      <c r="D89" s="119"/>
      <c r="E89" s="119"/>
    </row>
    <row r="90" spans="1:5" ht="64.5" customHeight="1">
      <c r="A90" s="44">
        <v>21</v>
      </c>
      <c r="B90" s="118" t="s">
        <v>46</v>
      </c>
      <c r="C90" s="119"/>
      <c r="D90" s="119"/>
      <c r="E90" s="119"/>
    </row>
    <row r="91" spans="1:5" ht="65.25" customHeight="1">
      <c r="A91" s="44"/>
      <c r="B91" s="120" t="s">
        <v>165</v>
      </c>
      <c r="C91" s="118"/>
      <c r="D91" s="118"/>
      <c r="E91" s="118"/>
    </row>
    <row r="92" spans="1:5" ht="63.75" customHeight="1">
      <c r="A92" s="44"/>
      <c r="B92" s="120" t="s">
        <v>164</v>
      </c>
      <c r="C92" s="118"/>
      <c r="D92" s="118"/>
      <c r="E92" s="118"/>
    </row>
    <row r="93" spans="1:5" ht="27" customHeight="1">
      <c r="A93" s="44">
        <v>22</v>
      </c>
      <c r="B93" s="118" t="s">
        <v>16</v>
      </c>
      <c r="C93" s="119"/>
      <c r="D93" s="119"/>
      <c r="E93" s="119"/>
    </row>
    <row r="94" spans="1:5" ht="12.75" customHeight="1">
      <c r="A94" s="44">
        <v>23</v>
      </c>
      <c r="B94" s="118" t="s">
        <v>17</v>
      </c>
      <c r="C94" s="119"/>
      <c r="D94" s="119"/>
      <c r="E94" s="119"/>
    </row>
    <row r="95" spans="1:5" ht="12.75" customHeight="1">
      <c r="A95" s="44"/>
      <c r="B95" s="133" t="s">
        <v>18</v>
      </c>
      <c r="C95" s="119"/>
      <c r="D95" s="119"/>
      <c r="E95" s="119"/>
    </row>
    <row r="96" spans="1:5" ht="12.75" customHeight="1">
      <c r="A96" s="44"/>
      <c r="B96" s="133" t="s">
        <v>19</v>
      </c>
      <c r="C96" s="119"/>
      <c r="D96" s="119"/>
      <c r="E96" s="119"/>
    </row>
    <row r="97" spans="1:5" ht="27.75" customHeight="1">
      <c r="A97" s="44">
        <v>24</v>
      </c>
      <c r="B97" s="118" t="s">
        <v>20</v>
      </c>
      <c r="C97" s="119"/>
      <c r="D97" s="119"/>
      <c r="E97" s="119"/>
    </row>
    <row r="98" spans="1:5" ht="52.5" customHeight="1">
      <c r="A98" s="44">
        <v>25</v>
      </c>
      <c r="B98" s="118" t="s">
        <v>21</v>
      </c>
      <c r="C98" s="119"/>
      <c r="D98" s="119"/>
      <c r="E98" s="119"/>
    </row>
    <row r="99" spans="1:5" ht="51.75" customHeight="1">
      <c r="A99" s="44">
        <v>26</v>
      </c>
      <c r="B99" s="118" t="s">
        <v>22</v>
      </c>
      <c r="C99" s="119"/>
      <c r="D99" s="119"/>
      <c r="E99" s="119"/>
    </row>
    <row r="100" spans="1:5" ht="50.25" customHeight="1">
      <c r="A100" s="44">
        <v>27</v>
      </c>
      <c r="B100" s="118" t="s">
        <v>2</v>
      </c>
      <c r="C100" s="119"/>
      <c r="D100" s="119"/>
      <c r="E100" s="119"/>
    </row>
    <row r="101" spans="1:5" ht="27" customHeight="1">
      <c r="A101" s="44">
        <v>28</v>
      </c>
      <c r="B101" s="118" t="s">
        <v>240</v>
      </c>
      <c r="C101" s="119"/>
      <c r="D101" s="119"/>
      <c r="E101" s="119"/>
    </row>
    <row r="102" spans="1:5" ht="28.5" customHeight="1">
      <c r="A102" s="44">
        <v>29</v>
      </c>
      <c r="B102" s="118" t="s">
        <v>241</v>
      </c>
      <c r="C102" s="119"/>
      <c r="D102" s="119"/>
      <c r="E102" s="119"/>
    </row>
    <row r="103" spans="1:5" ht="77.25" customHeight="1">
      <c r="A103" s="44">
        <v>30</v>
      </c>
      <c r="B103" s="118" t="s">
        <v>416</v>
      </c>
      <c r="C103" s="119"/>
      <c r="D103" s="119"/>
      <c r="E103" s="119"/>
    </row>
    <row r="104" spans="1:5" ht="41.25" customHeight="1">
      <c r="A104" s="44">
        <v>31</v>
      </c>
      <c r="B104" s="118" t="s">
        <v>242</v>
      </c>
      <c r="C104" s="119"/>
      <c r="D104" s="119"/>
      <c r="E104" s="119"/>
    </row>
    <row r="105" spans="2:5" ht="12.75">
      <c r="B105" s="118"/>
      <c r="C105" s="119"/>
      <c r="D105" s="119"/>
      <c r="E105" s="119"/>
    </row>
    <row r="106" ht="12.75">
      <c r="A106" s="18" t="s">
        <v>189</v>
      </c>
    </row>
    <row r="107" spans="2:5" ht="39" customHeight="1">
      <c r="B107" s="118" t="s">
        <v>322</v>
      </c>
      <c r="C107" s="119"/>
      <c r="D107" s="119"/>
      <c r="E107" s="119"/>
    </row>
    <row r="108" spans="2:5" ht="26.25" customHeight="1">
      <c r="B108" s="118" t="s">
        <v>47</v>
      </c>
      <c r="C108" s="119"/>
      <c r="D108" s="119"/>
      <c r="E108" s="119"/>
    </row>
    <row r="110" ht="12.75">
      <c r="A110" s="1" t="s">
        <v>191</v>
      </c>
    </row>
    <row r="111" spans="2:5" ht="12.75">
      <c r="B111" s="118" t="s">
        <v>323</v>
      </c>
      <c r="C111" s="119"/>
      <c r="D111" s="119"/>
      <c r="E111" s="119"/>
    </row>
    <row r="112" spans="2:5" ht="54" customHeight="1">
      <c r="B112" s="118" t="s">
        <v>324</v>
      </c>
      <c r="C112" s="122"/>
      <c r="D112" s="122"/>
      <c r="E112" s="122"/>
    </row>
    <row r="113" spans="2:5" ht="37.5" customHeight="1">
      <c r="B113" s="122" t="s">
        <v>325</v>
      </c>
      <c r="C113" s="122"/>
      <c r="D113" s="122"/>
      <c r="E113" s="122"/>
    </row>
    <row r="114" spans="2:5" ht="15" customHeight="1">
      <c r="B114" s="110"/>
      <c r="C114" s="110"/>
      <c r="D114" s="110"/>
      <c r="E114" s="110"/>
    </row>
    <row r="115" spans="1:5" ht="16.5" customHeight="1">
      <c r="A115" s="1" t="s">
        <v>384</v>
      </c>
      <c r="B115" s="110"/>
      <c r="C115" s="110"/>
      <c r="D115" s="110"/>
      <c r="E115" s="110"/>
    </row>
    <row r="116" spans="2:5" ht="26.25" customHeight="1">
      <c r="B116" s="118" t="s">
        <v>385</v>
      </c>
      <c r="C116" s="119"/>
      <c r="D116" s="119"/>
      <c r="E116" s="119"/>
    </row>
    <row r="117" ht="14.25" customHeight="1">
      <c r="B117" t="s">
        <v>35</v>
      </c>
    </row>
    <row r="118" spans="2:5" ht="26.25" customHeight="1">
      <c r="B118" s="119" t="s">
        <v>37</v>
      </c>
      <c r="C118" s="119"/>
      <c r="D118" s="119"/>
      <c r="E118" s="119"/>
    </row>
    <row r="119" spans="2:5" ht="26.25" customHeight="1">
      <c r="B119" s="119" t="s">
        <v>39</v>
      </c>
      <c r="C119" s="119"/>
      <c r="D119" s="119"/>
      <c r="E119" s="119"/>
    </row>
    <row r="120" ht="15.75" customHeight="1">
      <c r="B120" t="s">
        <v>386</v>
      </c>
    </row>
    <row r="121" spans="2:5" ht="15" customHeight="1">
      <c r="B121" s="119" t="s">
        <v>387</v>
      </c>
      <c r="C121" s="119"/>
      <c r="D121" s="119"/>
      <c r="E121" s="119"/>
    </row>
    <row r="122" ht="16.5" customHeight="1"/>
    <row r="123" spans="1:5" ht="12.75">
      <c r="A123" s="18" t="s">
        <v>290</v>
      </c>
      <c r="B123" s="43"/>
      <c r="C123" s="40"/>
      <c r="D123" s="40"/>
      <c r="E123" s="40"/>
    </row>
    <row r="124" spans="1:5" ht="76.5" customHeight="1">
      <c r="A124" s="9" t="s">
        <v>159</v>
      </c>
      <c r="B124" s="118" t="s">
        <v>291</v>
      </c>
      <c r="C124" s="118"/>
      <c r="D124" s="118"/>
      <c r="E124" s="118"/>
    </row>
  </sheetData>
  <sheetProtection password="DED0" sheet="1"/>
  <mergeCells count="48">
    <mergeCell ref="B84:E84"/>
    <mergeCell ref="B85:E85"/>
    <mergeCell ref="B93:E93"/>
    <mergeCell ref="B94:E94"/>
    <mergeCell ref="B86:E86"/>
    <mergeCell ref="B87:E87"/>
    <mergeCell ref="B88:E88"/>
    <mergeCell ref="B89:E89"/>
    <mergeCell ref="B91:E91"/>
    <mergeCell ref="B92:E92"/>
    <mergeCell ref="B70:E70"/>
    <mergeCell ref="B71:E71"/>
    <mergeCell ref="B82:E82"/>
    <mergeCell ref="B83:E83"/>
    <mergeCell ref="B72:E72"/>
    <mergeCell ref="B73:E73"/>
    <mergeCell ref="B74:E74"/>
    <mergeCell ref="B75:E75"/>
    <mergeCell ref="B103:E103"/>
    <mergeCell ref="B104:E104"/>
    <mergeCell ref="A1:I2"/>
    <mergeCell ref="B90:E90"/>
    <mergeCell ref="B76:E76"/>
    <mergeCell ref="B77:E77"/>
    <mergeCell ref="B78:E78"/>
    <mergeCell ref="B79:E79"/>
    <mergeCell ref="B80:E80"/>
    <mergeCell ref="B81:E81"/>
    <mergeCell ref="B112:E112"/>
    <mergeCell ref="B95:E95"/>
    <mergeCell ref="B96:E96"/>
    <mergeCell ref="B98:E98"/>
    <mergeCell ref="B105:E105"/>
    <mergeCell ref="B97:E97"/>
    <mergeCell ref="B99:E99"/>
    <mergeCell ref="B100:E100"/>
    <mergeCell ref="B101:E101"/>
    <mergeCell ref="B102:E102"/>
    <mergeCell ref="B116:E116"/>
    <mergeCell ref="B118:E118"/>
    <mergeCell ref="B119:E119"/>
    <mergeCell ref="B121:E121"/>
    <mergeCell ref="B124:E124"/>
    <mergeCell ref="A4:I4"/>
    <mergeCell ref="B113:E113"/>
    <mergeCell ref="B107:E107"/>
    <mergeCell ref="B108:E108"/>
    <mergeCell ref="B111:E111"/>
  </mergeCells>
  <conditionalFormatting sqref="C50">
    <cfRule type="cellIs" priority="20" dxfId="0" operator="greaterThan" stopIfTrue="1">
      <formula>$C$49</formula>
    </cfRule>
  </conditionalFormatting>
  <dataValidations count="1">
    <dataValidation type="decimal" allowBlank="1" showInputMessage="1" showErrorMessage="1" sqref="C57:D57">
      <formula1>0</formula1>
      <formula2>C56</formula2>
    </dataValidation>
  </dataValidation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C20"/>
  <sheetViews>
    <sheetView zoomScalePageLayoutView="0" workbookViewId="0" topLeftCell="A1">
      <selection activeCell="B17" sqref="B17"/>
    </sheetView>
  </sheetViews>
  <sheetFormatPr defaultColWidth="9.00390625" defaultRowHeight="12.75"/>
  <cols>
    <col min="2" max="2" width="52.625" style="0" customWidth="1"/>
  </cols>
  <sheetData>
    <row r="1" ht="12.75">
      <c r="A1" s="1" t="s">
        <v>417</v>
      </c>
    </row>
    <row r="2" spans="1:2" ht="13.5" thickBot="1">
      <c r="A2" t="s">
        <v>91</v>
      </c>
      <c r="B2" t="s">
        <v>208</v>
      </c>
    </row>
    <row r="3" spans="1:3" ht="51.75" thickBot="1">
      <c r="A3" t="s">
        <v>136</v>
      </c>
      <c r="B3" s="40" t="s">
        <v>388</v>
      </c>
      <c r="C3" s="107"/>
    </row>
    <row r="4" spans="1:3" ht="66" customHeight="1" thickBot="1">
      <c r="A4" t="s">
        <v>137</v>
      </c>
      <c r="B4" s="40" t="s">
        <v>40</v>
      </c>
      <c r="C4" s="107"/>
    </row>
    <row r="6" ht="12.75">
      <c r="B6" t="s">
        <v>6</v>
      </c>
    </row>
    <row r="7" spans="1:2" ht="12.75">
      <c r="A7" t="s">
        <v>136</v>
      </c>
      <c r="B7" t="s">
        <v>7</v>
      </c>
    </row>
    <row r="8" ht="12.75">
      <c r="B8" s="105" t="s">
        <v>8</v>
      </c>
    </row>
    <row r="9" ht="12.75">
      <c r="B9" s="105" t="s">
        <v>9</v>
      </c>
    </row>
    <row r="10" ht="12.75">
      <c r="B10" s="105" t="s">
        <v>418</v>
      </c>
    </row>
    <row r="11" ht="12.75">
      <c r="B11" s="105" t="s">
        <v>10</v>
      </c>
    </row>
    <row r="12" ht="12.75">
      <c r="B12" s="105" t="s">
        <v>11</v>
      </c>
    </row>
    <row r="13" spans="1:2" ht="12.75">
      <c r="A13" t="s">
        <v>137</v>
      </c>
      <c r="B13" t="s">
        <v>389</v>
      </c>
    </row>
    <row r="14" spans="1:2" ht="12.75">
      <c r="A14" t="s">
        <v>103</v>
      </c>
      <c r="B14" t="s">
        <v>390</v>
      </c>
    </row>
    <row r="20" ht="12.75">
      <c r="B20" s="105"/>
    </row>
  </sheetData>
  <sheetProtection password="DED0"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54"/>
  <sheetViews>
    <sheetView zoomScale="85" zoomScaleNormal="85" zoomScalePageLayoutView="0" workbookViewId="0" topLeftCell="A1">
      <selection activeCell="G7" sqref="G7"/>
    </sheetView>
  </sheetViews>
  <sheetFormatPr defaultColWidth="9.00390625" defaultRowHeight="12.75"/>
  <cols>
    <col min="1" max="1" width="7.625" style="0" customWidth="1"/>
    <col min="6" max="6" width="25.75390625" style="0" customWidth="1"/>
    <col min="7" max="7" width="18.375" style="0" customWidth="1"/>
    <col min="8" max="8" width="12.375" style="0" customWidth="1"/>
    <col min="9" max="9" width="12.25390625" style="0" customWidth="1"/>
  </cols>
  <sheetData>
    <row r="1" ht="12.75">
      <c r="A1" s="1" t="s">
        <v>379</v>
      </c>
    </row>
    <row r="3" spans="1:2" ht="12.75">
      <c r="A3" s="1" t="s">
        <v>91</v>
      </c>
      <c r="B3" s="1" t="s">
        <v>419</v>
      </c>
    </row>
    <row r="4" ht="12.75">
      <c r="A4" t="s">
        <v>209</v>
      </c>
    </row>
    <row r="5" spans="1:9" ht="70.5" customHeight="1">
      <c r="A5" s="16" t="s">
        <v>94</v>
      </c>
      <c r="B5" s="140" t="s">
        <v>356</v>
      </c>
      <c r="C5" s="140"/>
      <c r="D5" s="140"/>
      <c r="E5" s="140"/>
      <c r="F5" s="140"/>
      <c r="G5" s="17" t="s">
        <v>378</v>
      </c>
      <c r="H5" s="17" t="s">
        <v>353</v>
      </c>
      <c r="I5" s="17" t="s">
        <v>377</v>
      </c>
    </row>
    <row r="6" spans="1:9" ht="12.75">
      <c r="A6" s="16">
        <v>1</v>
      </c>
      <c r="B6" s="140">
        <v>2</v>
      </c>
      <c r="C6" s="140"/>
      <c r="D6" s="140"/>
      <c r="E6" s="140"/>
      <c r="F6" s="140"/>
      <c r="G6" s="16">
        <v>3</v>
      </c>
      <c r="H6" s="16">
        <v>4</v>
      </c>
      <c r="I6" s="16">
        <v>5</v>
      </c>
    </row>
    <row r="7" spans="1:10" ht="24.75" customHeight="1">
      <c r="A7" s="2" t="s">
        <v>136</v>
      </c>
      <c r="B7" s="134" t="s">
        <v>376</v>
      </c>
      <c r="C7" s="134"/>
      <c r="D7" s="134"/>
      <c r="E7" s="134"/>
      <c r="F7" s="134"/>
      <c r="G7" s="114"/>
      <c r="H7" s="114"/>
      <c r="I7" s="114"/>
      <c r="J7" s="98"/>
    </row>
    <row r="8" spans="1:10" ht="26.25" customHeight="1">
      <c r="A8" s="2" t="s">
        <v>137</v>
      </c>
      <c r="B8" s="134" t="s">
        <v>375</v>
      </c>
      <c r="C8" s="134"/>
      <c r="D8" s="134"/>
      <c r="E8" s="134"/>
      <c r="F8" s="134"/>
      <c r="G8" s="113"/>
      <c r="H8" s="113"/>
      <c r="I8" s="113"/>
      <c r="J8" s="98"/>
    </row>
    <row r="9" spans="1:10" ht="37.5" customHeight="1">
      <c r="A9" s="2" t="s">
        <v>103</v>
      </c>
      <c r="B9" s="134" t="s">
        <v>374</v>
      </c>
      <c r="C9" s="134"/>
      <c r="D9" s="134"/>
      <c r="E9" s="134"/>
      <c r="F9" s="134"/>
      <c r="G9" s="113"/>
      <c r="H9" s="113"/>
      <c r="I9" s="113"/>
      <c r="J9" s="98"/>
    </row>
    <row r="10" spans="1:10" ht="27.75" customHeight="1">
      <c r="A10" s="4" t="s">
        <v>75</v>
      </c>
      <c r="B10" s="134" t="s">
        <v>438</v>
      </c>
      <c r="C10" s="134"/>
      <c r="D10" s="134"/>
      <c r="E10" s="134"/>
      <c r="F10" s="134"/>
      <c r="G10" s="113"/>
      <c r="H10" s="113"/>
      <c r="I10" s="113"/>
      <c r="J10" s="98"/>
    </row>
    <row r="11" spans="1:10" ht="27.75" customHeight="1">
      <c r="A11" s="4" t="s">
        <v>373</v>
      </c>
      <c r="B11" s="134" t="s">
        <v>439</v>
      </c>
      <c r="C11" s="134"/>
      <c r="D11" s="134"/>
      <c r="E11" s="134"/>
      <c r="F11" s="134"/>
      <c r="G11" s="113"/>
      <c r="H11" s="113"/>
      <c r="I11" s="113"/>
      <c r="J11" s="98">
        <f>IF(OR(G10+G11&gt;G9,H10+H11&gt;H9,I10+I11&gt;I9),"Ошибка","")</f>
      </c>
    </row>
    <row r="12" spans="1:10" ht="27.75" customHeight="1">
      <c r="A12" s="4" t="s">
        <v>138</v>
      </c>
      <c r="B12" s="134" t="s">
        <v>372</v>
      </c>
      <c r="C12" s="134"/>
      <c r="D12" s="134"/>
      <c r="E12" s="134"/>
      <c r="F12" s="134"/>
      <c r="G12" s="113"/>
      <c r="H12" s="113"/>
      <c r="I12" s="113"/>
      <c r="J12" s="98">
        <f>IF(OR(G12&lt;G9,H12&lt;H9,I12&lt;I9),"Ошибка","")</f>
      </c>
    </row>
    <row r="13" spans="1:10" ht="13.5" customHeight="1">
      <c r="A13" s="4" t="s">
        <v>111</v>
      </c>
      <c r="B13" s="134" t="s">
        <v>371</v>
      </c>
      <c r="C13" s="134"/>
      <c r="D13" s="134"/>
      <c r="E13" s="134"/>
      <c r="F13" s="134"/>
      <c r="G13" s="113"/>
      <c r="H13" s="113"/>
      <c r="I13" s="113"/>
      <c r="J13" s="98"/>
    </row>
    <row r="14" spans="1:10" ht="27.75" customHeight="1">
      <c r="A14" s="4" t="s">
        <v>114</v>
      </c>
      <c r="B14" s="134" t="s">
        <v>370</v>
      </c>
      <c r="C14" s="134"/>
      <c r="D14" s="134"/>
      <c r="E14" s="134"/>
      <c r="F14" s="134"/>
      <c r="G14" s="113"/>
      <c r="H14" s="113"/>
      <c r="I14" s="113"/>
      <c r="J14" s="98"/>
    </row>
    <row r="15" spans="1:10" ht="12.75" customHeight="1">
      <c r="A15" s="2" t="s">
        <v>369</v>
      </c>
      <c r="B15" s="135" t="s">
        <v>368</v>
      </c>
      <c r="C15" s="136"/>
      <c r="D15" s="136"/>
      <c r="E15" s="136"/>
      <c r="F15" s="137"/>
      <c r="G15" s="113"/>
      <c r="H15" s="113"/>
      <c r="I15" s="113"/>
      <c r="J15" s="98">
        <f>IF(OR(G15&gt;G14,H15&gt;H14,I15&gt;I14),"ошибка","")</f>
      </c>
    </row>
    <row r="16" spans="1:10" ht="12.75" customHeight="1">
      <c r="A16" s="4" t="s">
        <v>367</v>
      </c>
      <c r="B16" s="135" t="s">
        <v>366</v>
      </c>
      <c r="C16" s="136"/>
      <c r="D16" s="136"/>
      <c r="E16" s="136"/>
      <c r="F16" s="137"/>
      <c r="G16" s="113"/>
      <c r="H16" s="113"/>
      <c r="I16" s="113"/>
      <c r="J16" s="98"/>
    </row>
    <row r="17" spans="1:10" ht="12.75" customHeight="1">
      <c r="A17" s="4" t="s">
        <v>365</v>
      </c>
      <c r="B17" s="135" t="s">
        <v>364</v>
      </c>
      <c r="C17" s="136"/>
      <c r="D17" s="136"/>
      <c r="E17" s="136"/>
      <c r="F17" s="137"/>
      <c r="G17" s="113"/>
      <c r="H17" s="113"/>
      <c r="I17" s="113"/>
      <c r="J17" s="98"/>
    </row>
    <row r="18" spans="1:10" ht="12.75" customHeight="1">
      <c r="A18" s="4" t="s">
        <v>363</v>
      </c>
      <c r="B18" s="135" t="s">
        <v>440</v>
      </c>
      <c r="C18" s="136"/>
      <c r="D18" s="136"/>
      <c r="E18" s="136"/>
      <c r="F18" s="137"/>
      <c r="G18" s="113"/>
      <c r="H18" s="113"/>
      <c r="I18" s="113"/>
      <c r="J18" s="98"/>
    </row>
    <row r="19" spans="1:10" ht="12.75" customHeight="1">
      <c r="A19" s="4" t="s">
        <v>362</v>
      </c>
      <c r="B19" s="135" t="s">
        <v>361</v>
      </c>
      <c r="C19" s="136"/>
      <c r="D19" s="136"/>
      <c r="E19" s="136"/>
      <c r="F19" s="137"/>
      <c r="G19" s="113"/>
      <c r="H19" s="113"/>
      <c r="I19" s="113"/>
      <c r="J19" s="98"/>
    </row>
    <row r="20" spans="1:10" ht="12.75" customHeight="1">
      <c r="A20" s="4" t="s">
        <v>360</v>
      </c>
      <c r="B20" s="135" t="s">
        <v>359</v>
      </c>
      <c r="C20" s="136"/>
      <c r="D20" s="136"/>
      <c r="E20" s="136"/>
      <c r="F20" s="137"/>
      <c r="G20" s="113"/>
      <c r="H20" s="113"/>
      <c r="I20" s="113"/>
      <c r="J20" s="98"/>
    </row>
    <row r="21" spans="1:10" ht="13.5" customHeight="1">
      <c r="A21" s="2" t="s">
        <v>115</v>
      </c>
      <c r="B21" s="134" t="s">
        <v>358</v>
      </c>
      <c r="C21" s="134"/>
      <c r="D21" s="134"/>
      <c r="E21" s="134"/>
      <c r="F21" s="134"/>
      <c r="G21" s="113"/>
      <c r="H21" s="113"/>
      <c r="I21" s="113"/>
      <c r="J21" s="98"/>
    </row>
    <row r="22" spans="1:10" ht="26.25" customHeight="1">
      <c r="A22" s="2" t="s">
        <v>117</v>
      </c>
      <c r="B22" s="134" t="s">
        <v>357</v>
      </c>
      <c r="C22" s="134"/>
      <c r="D22" s="134"/>
      <c r="E22" s="134"/>
      <c r="F22" s="134"/>
      <c r="G22" s="113"/>
      <c r="H22" s="113"/>
      <c r="I22" s="113"/>
      <c r="J22" s="98"/>
    </row>
    <row r="23" spans="2:10" ht="12" customHeight="1">
      <c r="B23" s="40"/>
      <c r="C23" s="40"/>
      <c r="D23" s="40"/>
      <c r="E23" s="40"/>
      <c r="F23" s="40"/>
      <c r="J23" s="98"/>
    </row>
    <row r="24" spans="1:10" ht="12" customHeight="1">
      <c r="A24" s="1" t="s">
        <v>139</v>
      </c>
      <c r="B24" s="1" t="s">
        <v>420</v>
      </c>
      <c r="J24" s="98"/>
    </row>
    <row r="25" spans="1:10" ht="12" customHeight="1">
      <c r="A25" t="s">
        <v>208</v>
      </c>
      <c r="J25" s="98"/>
    </row>
    <row r="26" spans="1:10" ht="12" customHeight="1">
      <c r="A26" s="16" t="s">
        <v>94</v>
      </c>
      <c r="B26" s="141" t="s">
        <v>356</v>
      </c>
      <c r="C26" s="142"/>
      <c r="D26" s="142"/>
      <c r="E26" s="142"/>
      <c r="F26" s="143"/>
      <c r="G26" s="138" t="s">
        <v>355</v>
      </c>
      <c r="H26" s="139"/>
      <c r="J26" s="98"/>
    </row>
    <row r="27" spans="1:10" ht="52.5" customHeight="1">
      <c r="A27" s="16"/>
      <c r="B27" s="144"/>
      <c r="C27" s="145"/>
      <c r="D27" s="145"/>
      <c r="E27" s="145"/>
      <c r="F27" s="146"/>
      <c r="G27" s="17" t="s">
        <v>354</v>
      </c>
      <c r="H27" s="17" t="s">
        <v>353</v>
      </c>
      <c r="J27" s="98"/>
    </row>
    <row r="28" spans="1:10" ht="12" customHeight="1">
      <c r="A28" s="16">
        <v>1</v>
      </c>
      <c r="B28" s="140">
        <v>2</v>
      </c>
      <c r="C28" s="140"/>
      <c r="D28" s="140"/>
      <c r="E28" s="140"/>
      <c r="F28" s="140"/>
      <c r="G28" s="16">
        <v>3</v>
      </c>
      <c r="H28" s="16">
        <v>4</v>
      </c>
      <c r="J28" s="98"/>
    </row>
    <row r="29" spans="1:10" ht="12" customHeight="1">
      <c r="A29" s="115" t="s">
        <v>136</v>
      </c>
      <c r="B29" s="134" t="s">
        <v>352</v>
      </c>
      <c r="C29" s="134"/>
      <c r="D29" s="134"/>
      <c r="E29" s="134"/>
      <c r="F29" s="134"/>
      <c r="G29" s="114"/>
      <c r="H29" s="114"/>
      <c r="J29" s="98"/>
    </row>
    <row r="30" spans="1:10" ht="37.5" customHeight="1">
      <c r="A30" s="115" t="s">
        <v>351</v>
      </c>
      <c r="B30" s="134" t="s">
        <v>350</v>
      </c>
      <c r="C30" s="134"/>
      <c r="D30" s="134"/>
      <c r="E30" s="134"/>
      <c r="F30" s="134"/>
      <c r="G30" s="114"/>
      <c r="H30" s="114"/>
      <c r="I30">
        <f>IF(OR(G30&gt;G29,H30&gt;H29),"Ошибка","")</f>
      </c>
      <c r="J30" s="98"/>
    </row>
    <row r="31" spans="1:10" ht="15" customHeight="1">
      <c r="A31" s="4" t="s">
        <v>349</v>
      </c>
      <c r="B31" s="134" t="s">
        <v>348</v>
      </c>
      <c r="C31" s="134"/>
      <c r="D31" s="134"/>
      <c r="E31" s="134"/>
      <c r="F31" s="134"/>
      <c r="G31" s="114"/>
      <c r="H31" s="114"/>
      <c r="I31">
        <f>IF(OR(G31&gt;G30,H31&gt;H30),"Ошибка","")</f>
      </c>
      <c r="J31" s="98"/>
    </row>
    <row r="32" spans="1:10" ht="12.75" customHeight="1">
      <c r="A32" s="4" t="s">
        <v>347</v>
      </c>
      <c r="B32" s="134" t="s">
        <v>442</v>
      </c>
      <c r="C32" s="134"/>
      <c r="D32" s="134"/>
      <c r="E32" s="134"/>
      <c r="F32" s="134"/>
      <c r="G32" s="114"/>
      <c r="H32" s="114"/>
      <c r="I32">
        <f>IF(OR(G32&gt;G31,H32&gt;H31),"Ошибка","")</f>
      </c>
      <c r="J32" s="98"/>
    </row>
    <row r="33" spans="1:10" ht="12" customHeight="1">
      <c r="A33" s="4" t="s">
        <v>137</v>
      </c>
      <c r="B33" s="134" t="s">
        <v>346</v>
      </c>
      <c r="C33" s="134"/>
      <c r="D33" s="134"/>
      <c r="E33" s="134"/>
      <c r="F33" s="134"/>
      <c r="G33" s="114"/>
      <c r="H33" s="114"/>
      <c r="J33" s="98"/>
    </row>
    <row r="34" spans="1:10" ht="39" customHeight="1">
      <c r="A34" s="4" t="s">
        <v>90</v>
      </c>
      <c r="B34" s="134" t="s">
        <v>345</v>
      </c>
      <c r="C34" s="134"/>
      <c r="D34" s="134"/>
      <c r="E34" s="134"/>
      <c r="F34" s="134"/>
      <c r="G34" s="114"/>
      <c r="H34" s="114"/>
      <c r="I34">
        <f>IF(OR(G34&gt;G33,H34&gt;H33),"Ошибка","")</f>
      </c>
      <c r="J34" s="98"/>
    </row>
    <row r="35" spans="1:10" ht="13.5" customHeight="1">
      <c r="A35" s="4" t="s">
        <v>344</v>
      </c>
      <c r="B35" s="134" t="s">
        <v>343</v>
      </c>
      <c r="C35" s="134"/>
      <c r="D35" s="134"/>
      <c r="E35" s="134"/>
      <c r="F35" s="134"/>
      <c r="G35" s="113"/>
      <c r="H35" s="113"/>
      <c r="I35">
        <f>IF(OR(G35&gt;G34,H35&gt;H34),"Ошибка","")</f>
      </c>
      <c r="J35" s="98"/>
    </row>
    <row r="36" spans="1:10" ht="12" customHeight="1">
      <c r="A36" s="4" t="s">
        <v>342</v>
      </c>
      <c r="B36" s="134" t="s">
        <v>443</v>
      </c>
      <c r="C36" s="134"/>
      <c r="D36" s="134"/>
      <c r="E36" s="134"/>
      <c r="F36" s="134"/>
      <c r="G36" s="113"/>
      <c r="H36" s="113"/>
      <c r="I36">
        <f>IF(OR(G36&gt;G35,H36&gt;H35),"Ошибка","")</f>
      </c>
      <c r="J36" s="98"/>
    </row>
    <row r="37" spans="2:10" ht="12" customHeight="1">
      <c r="B37" s="40"/>
      <c r="C37" s="40"/>
      <c r="D37" s="40"/>
      <c r="E37" s="40"/>
      <c r="F37" s="40"/>
      <c r="J37" s="98"/>
    </row>
    <row r="38" ht="12.75">
      <c r="A38" s="111" t="s">
        <v>341</v>
      </c>
    </row>
    <row r="39" spans="1:8" ht="28.5" customHeight="1">
      <c r="A39" s="112" t="s">
        <v>136</v>
      </c>
      <c r="B39" s="119" t="s">
        <v>340</v>
      </c>
      <c r="C39" s="119"/>
      <c r="D39" s="119"/>
      <c r="E39" s="119"/>
      <c r="F39" s="119"/>
      <c r="G39" s="119"/>
      <c r="H39" s="119"/>
    </row>
    <row r="40" spans="1:8" ht="27.75" customHeight="1">
      <c r="A40" t="s">
        <v>137</v>
      </c>
      <c r="B40" s="119" t="s">
        <v>339</v>
      </c>
      <c r="C40" s="119"/>
      <c r="D40" s="119"/>
      <c r="E40" s="119"/>
      <c r="F40" s="119"/>
      <c r="G40" s="119"/>
      <c r="H40" s="119"/>
    </row>
    <row r="41" spans="1:8" ht="108" customHeight="1">
      <c r="A41" t="s">
        <v>103</v>
      </c>
      <c r="B41" s="119" t="s">
        <v>338</v>
      </c>
      <c r="C41" s="119"/>
      <c r="D41" s="119"/>
      <c r="E41" s="119"/>
      <c r="F41" s="119"/>
      <c r="G41" s="119"/>
      <c r="H41" s="119"/>
    </row>
    <row r="42" spans="1:8" ht="24.75" customHeight="1">
      <c r="A42" t="s">
        <v>138</v>
      </c>
      <c r="B42" s="119" t="s">
        <v>337</v>
      </c>
      <c r="C42" s="119"/>
      <c r="D42" s="119"/>
      <c r="E42" s="119"/>
      <c r="F42" s="119"/>
      <c r="G42" s="119"/>
      <c r="H42" s="119"/>
    </row>
    <row r="43" spans="1:8" ht="25.5" customHeight="1">
      <c r="A43" t="s">
        <v>111</v>
      </c>
      <c r="B43" s="119" t="s">
        <v>336</v>
      </c>
      <c r="C43" s="119"/>
      <c r="D43" s="119"/>
      <c r="E43" s="119"/>
      <c r="F43" s="119"/>
      <c r="G43" s="119"/>
      <c r="H43" s="119"/>
    </row>
    <row r="44" spans="1:8" ht="39.75" customHeight="1">
      <c r="A44" t="s">
        <v>114</v>
      </c>
      <c r="B44" s="119" t="s">
        <v>335</v>
      </c>
      <c r="C44" s="119"/>
      <c r="D44" s="119"/>
      <c r="E44" s="119"/>
      <c r="F44" s="119"/>
      <c r="G44" s="119"/>
      <c r="H44" s="119"/>
    </row>
    <row r="45" spans="1:8" ht="89.25" customHeight="1">
      <c r="A45" t="s">
        <v>115</v>
      </c>
      <c r="B45" s="119" t="s">
        <v>334</v>
      </c>
      <c r="C45" s="119"/>
      <c r="D45" s="119"/>
      <c r="E45" s="119"/>
      <c r="F45" s="119"/>
      <c r="G45" s="119"/>
      <c r="H45" s="119"/>
    </row>
    <row r="46" spans="1:8" ht="40.5" customHeight="1">
      <c r="A46" t="s">
        <v>117</v>
      </c>
      <c r="B46" s="119" t="s">
        <v>333</v>
      </c>
      <c r="C46" s="119"/>
      <c r="D46" s="119"/>
      <c r="E46" s="119"/>
      <c r="F46" s="119"/>
      <c r="G46" s="119"/>
      <c r="H46" s="119"/>
    </row>
    <row r="47" spans="1:8" ht="40.5" customHeight="1">
      <c r="A47" t="s">
        <v>118</v>
      </c>
      <c r="B47" s="119" t="s">
        <v>332</v>
      </c>
      <c r="C47" s="119"/>
      <c r="D47" s="119"/>
      <c r="E47" s="119"/>
      <c r="F47" s="119"/>
      <c r="G47" s="119"/>
      <c r="H47" s="119"/>
    </row>
    <row r="48" spans="1:8" ht="16.5" customHeight="1">
      <c r="A48" t="s">
        <v>119</v>
      </c>
      <c r="B48" s="119" t="s">
        <v>331</v>
      </c>
      <c r="C48" s="119"/>
      <c r="D48" s="119"/>
      <c r="E48" s="119"/>
      <c r="F48" s="119"/>
      <c r="G48" s="119"/>
      <c r="H48" s="119"/>
    </row>
    <row r="49" spans="1:8" ht="88.5" customHeight="1">
      <c r="A49" t="s">
        <v>121</v>
      </c>
      <c r="B49" s="119" t="s">
        <v>441</v>
      </c>
      <c r="C49" s="119"/>
      <c r="D49" s="119"/>
      <c r="E49" s="119"/>
      <c r="F49" s="119"/>
      <c r="G49" s="119"/>
      <c r="H49" s="119"/>
    </row>
    <row r="50" spans="1:8" ht="39" customHeight="1">
      <c r="A50" t="s">
        <v>122</v>
      </c>
      <c r="B50" s="119" t="s">
        <v>330</v>
      </c>
      <c r="C50" s="119"/>
      <c r="D50" s="119"/>
      <c r="E50" s="119"/>
      <c r="F50" s="119"/>
      <c r="G50" s="119"/>
      <c r="H50" s="119"/>
    </row>
    <row r="51" spans="1:8" ht="51" customHeight="1">
      <c r="A51" t="s">
        <v>129</v>
      </c>
      <c r="B51" s="119" t="s">
        <v>329</v>
      </c>
      <c r="C51" s="119"/>
      <c r="D51" s="119"/>
      <c r="E51" s="119"/>
      <c r="F51" s="119"/>
      <c r="G51" s="119"/>
      <c r="H51" s="119"/>
    </row>
    <row r="53" ht="12.75">
      <c r="A53" s="111" t="s">
        <v>328</v>
      </c>
    </row>
    <row r="54" spans="1:8" ht="53.25" customHeight="1">
      <c r="A54" t="s">
        <v>136</v>
      </c>
      <c r="B54" s="119" t="s">
        <v>327</v>
      </c>
      <c r="C54" s="119"/>
      <c r="D54" s="119"/>
      <c r="E54" s="119"/>
      <c r="F54" s="119"/>
      <c r="G54" s="119"/>
      <c r="H54" s="119"/>
    </row>
  </sheetData>
  <sheetProtection password="DED0" sheet="1"/>
  <mergeCells count="43">
    <mergeCell ref="B54:H54"/>
    <mergeCell ref="B42:H42"/>
    <mergeCell ref="B34:F34"/>
    <mergeCell ref="B39:H39"/>
    <mergeCell ref="B28:F28"/>
    <mergeCell ref="B50:H50"/>
    <mergeCell ref="B51:H51"/>
    <mergeCell ref="B35:F35"/>
    <mergeCell ref="B36:F36"/>
    <mergeCell ref="B30:F30"/>
    <mergeCell ref="B5:F5"/>
    <mergeCell ref="B14:F14"/>
    <mergeCell ref="B7:F7"/>
    <mergeCell ref="B15:F15"/>
    <mergeCell ref="B26:F27"/>
    <mergeCell ref="B16:F16"/>
    <mergeCell ref="B8:F8"/>
    <mergeCell ref="B47:H47"/>
    <mergeCell ref="B41:H41"/>
    <mergeCell ref="B22:F22"/>
    <mergeCell ref="B29:F29"/>
    <mergeCell ref="B18:F18"/>
    <mergeCell ref="B49:H49"/>
    <mergeCell ref="B43:H43"/>
    <mergeCell ref="B46:H46"/>
    <mergeCell ref="B19:F19"/>
    <mergeCell ref="B20:F20"/>
    <mergeCell ref="B32:F32"/>
    <mergeCell ref="B9:F9"/>
    <mergeCell ref="B10:F10"/>
    <mergeCell ref="B6:F6"/>
    <mergeCell ref="B21:F21"/>
    <mergeCell ref="B31:F31"/>
    <mergeCell ref="B48:H48"/>
    <mergeCell ref="B44:H44"/>
    <mergeCell ref="B33:F33"/>
    <mergeCell ref="B11:F11"/>
    <mergeCell ref="B13:F13"/>
    <mergeCell ref="B45:H45"/>
    <mergeCell ref="B40:H40"/>
    <mergeCell ref="B12:F12"/>
    <mergeCell ref="B17:F17"/>
    <mergeCell ref="G26:H2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8"/>
  <sheetViews>
    <sheetView zoomScale="85" zoomScaleNormal="85" zoomScalePageLayoutView="0" workbookViewId="0" topLeftCell="A1">
      <selection activeCell="C8" sqref="C8"/>
    </sheetView>
  </sheetViews>
  <sheetFormatPr defaultColWidth="9.00390625" defaultRowHeight="12.75"/>
  <cols>
    <col min="1" max="1" width="9.125" style="19" customWidth="1"/>
    <col min="2" max="2" width="28.75390625" style="19" customWidth="1"/>
    <col min="3" max="3" width="27.75390625" style="19" customWidth="1"/>
    <col min="4" max="4" width="10.75390625" style="19" customWidth="1"/>
    <col min="5" max="5" width="9.125" style="19" customWidth="1"/>
    <col min="6" max="6" width="10.25390625" style="19" customWidth="1"/>
    <col min="7" max="7" width="5.875" style="19" customWidth="1"/>
    <col min="8" max="8" width="4.25390625" style="19" customWidth="1"/>
    <col min="9" max="9" width="6.375" style="19" customWidth="1"/>
    <col min="10" max="10" width="8.25390625" style="19" customWidth="1"/>
    <col min="11" max="11" width="9.125" style="19" customWidth="1"/>
    <col min="12" max="12" width="9.875" style="19" customWidth="1"/>
    <col min="13" max="14" width="7.00390625" style="19" customWidth="1"/>
    <col min="15" max="16384" width="9.125" style="19" customWidth="1"/>
  </cols>
  <sheetData>
    <row r="1" ht="15">
      <c r="A1" s="20" t="s">
        <v>421</v>
      </c>
    </row>
    <row r="3" spans="1:12" ht="15.75" thickBot="1">
      <c r="A3" s="29" t="s">
        <v>422</v>
      </c>
      <c r="L3" s="29" t="s">
        <v>208</v>
      </c>
    </row>
    <row r="4" spans="1:16" ht="34.5" customHeight="1">
      <c r="A4" s="161" t="s">
        <v>192</v>
      </c>
      <c r="B4" s="163" t="s">
        <v>59</v>
      </c>
      <c r="C4" s="149" t="s">
        <v>423</v>
      </c>
      <c r="D4" s="149" t="s">
        <v>193</v>
      </c>
      <c r="E4" s="149"/>
      <c r="F4" s="164" t="s">
        <v>194</v>
      </c>
      <c r="G4" s="165"/>
      <c r="H4" s="166"/>
      <c r="I4" s="167"/>
      <c r="J4" s="149" t="s">
        <v>195</v>
      </c>
      <c r="K4" s="149"/>
      <c r="L4" s="149" t="s">
        <v>196</v>
      </c>
      <c r="M4" s="149" t="s">
        <v>197</v>
      </c>
      <c r="N4" s="151" t="s">
        <v>259</v>
      </c>
      <c r="O4" s="149" t="s">
        <v>3</v>
      </c>
      <c r="P4" s="153" t="s">
        <v>85</v>
      </c>
    </row>
    <row r="5" spans="1:16" ht="34.5" thickBot="1">
      <c r="A5" s="162"/>
      <c r="B5" s="160"/>
      <c r="C5" s="150"/>
      <c r="D5" s="21" t="s">
        <v>41</v>
      </c>
      <c r="E5" s="21" t="s">
        <v>198</v>
      </c>
      <c r="F5" s="21" t="s">
        <v>41</v>
      </c>
      <c r="G5" s="158" t="s">
        <v>199</v>
      </c>
      <c r="H5" s="159"/>
      <c r="I5" s="160"/>
      <c r="J5" s="21" t="s">
        <v>200</v>
      </c>
      <c r="K5" s="21" t="s">
        <v>201</v>
      </c>
      <c r="L5" s="150"/>
      <c r="M5" s="150"/>
      <c r="N5" s="152"/>
      <c r="O5" s="150"/>
      <c r="P5" s="154"/>
    </row>
    <row r="6" spans="1:16" ht="15.75" thickBot="1">
      <c r="A6" s="22">
        <v>3</v>
      </c>
      <c r="B6" s="23">
        <v>1</v>
      </c>
      <c r="C6" s="24">
        <v>2</v>
      </c>
      <c r="D6" s="25">
        <v>4</v>
      </c>
      <c r="E6" s="25">
        <v>5</v>
      </c>
      <c r="F6" s="25">
        <v>6</v>
      </c>
      <c r="G6" s="155">
        <v>7</v>
      </c>
      <c r="H6" s="156"/>
      <c r="I6" s="157"/>
      <c r="J6" s="25">
        <v>8</v>
      </c>
      <c r="K6" s="25">
        <v>9</v>
      </c>
      <c r="L6" s="25">
        <v>10</v>
      </c>
      <c r="M6" s="25">
        <v>11</v>
      </c>
      <c r="N6" s="39" t="s">
        <v>229</v>
      </c>
      <c r="O6" s="39" t="s">
        <v>48</v>
      </c>
      <c r="P6" s="26" t="s">
        <v>272</v>
      </c>
    </row>
    <row r="7" spans="1:16" ht="15">
      <c r="A7" s="173" t="s">
        <v>220</v>
      </c>
      <c r="B7" s="174"/>
      <c r="C7" s="174"/>
      <c r="D7" s="174"/>
      <c r="E7" s="174"/>
      <c r="F7" s="174"/>
      <c r="G7" s="174"/>
      <c r="H7" s="174"/>
      <c r="I7" s="174"/>
      <c r="J7" s="174"/>
      <c r="K7" s="174"/>
      <c r="L7" s="174"/>
      <c r="M7" s="174"/>
      <c r="N7" s="175"/>
      <c r="O7" s="175"/>
      <c r="P7" s="176"/>
    </row>
    <row r="8" spans="1:17" ht="15.75">
      <c r="A8" s="67">
        <v>1</v>
      </c>
      <c r="B8" s="76" t="s">
        <v>202</v>
      </c>
      <c r="C8" s="72"/>
      <c r="D8" s="72"/>
      <c r="E8" s="72"/>
      <c r="F8" s="72"/>
      <c r="G8" s="72"/>
      <c r="H8" s="85" t="str">
        <f>IF(I8&gt;G8,"Ошибка","/")</f>
        <v>/</v>
      </c>
      <c r="I8" s="72"/>
      <c r="J8" s="72"/>
      <c r="K8" s="72"/>
      <c r="L8" s="72"/>
      <c r="M8" s="72"/>
      <c r="N8" s="73"/>
      <c r="O8" s="73"/>
      <c r="P8" s="68">
        <f>C8-O8</f>
        <v>0</v>
      </c>
      <c r="Q8" s="97">
        <f>IF(SUM(D8:G8,J8:O8)&lt;&gt;C8,"Ошибка","")</f>
      </c>
    </row>
    <row r="9" spans="1:17" ht="16.5" thickBot="1">
      <c r="A9" s="69">
        <v>2</v>
      </c>
      <c r="B9" s="77" t="s">
        <v>52</v>
      </c>
      <c r="C9" s="74"/>
      <c r="D9" s="70" t="s">
        <v>203</v>
      </c>
      <c r="E9" s="74"/>
      <c r="F9" s="74"/>
      <c r="G9" s="74"/>
      <c r="H9" s="86" t="str">
        <f>IF(I9&gt;G9,"Ошибка","/")</f>
        <v>/</v>
      </c>
      <c r="I9" s="74"/>
      <c r="J9" s="74"/>
      <c r="K9" s="74"/>
      <c r="L9" s="74"/>
      <c r="M9" s="74"/>
      <c r="N9" s="75"/>
      <c r="O9" s="75"/>
      <c r="P9" s="71">
        <f>C9-O9</f>
        <v>0</v>
      </c>
      <c r="Q9" s="97">
        <f>IF(SUM(D9:G9,J9:O9)&lt;&gt;C9,"Ошибка","")</f>
      </c>
    </row>
    <row r="10" spans="1:16" ht="15">
      <c r="A10" s="169" t="s">
        <v>228</v>
      </c>
      <c r="B10" s="170"/>
      <c r="C10" s="170"/>
      <c r="D10" s="170"/>
      <c r="E10" s="170"/>
      <c r="F10" s="170"/>
      <c r="G10" s="170"/>
      <c r="H10" s="170"/>
      <c r="I10" s="170"/>
      <c r="J10" s="170"/>
      <c r="K10" s="170"/>
      <c r="L10" s="170"/>
      <c r="M10" s="170"/>
      <c r="N10" s="171"/>
      <c r="O10" s="171"/>
      <c r="P10" s="172"/>
    </row>
    <row r="11" spans="1:17" ht="15.75">
      <c r="A11" s="67">
        <v>3</v>
      </c>
      <c r="B11" s="76" t="s">
        <v>202</v>
      </c>
      <c r="C11" s="72"/>
      <c r="D11" s="72"/>
      <c r="E11" s="72"/>
      <c r="F11" s="72"/>
      <c r="G11" s="72"/>
      <c r="H11" s="85" t="str">
        <f>IF(I11&gt;G11,"Ошибка","/")</f>
        <v>/</v>
      </c>
      <c r="I11" s="72"/>
      <c r="J11" s="72"/>
      <c r="K11" s="72"/>
      <c r="L11" s="72"/>
      <c r="M11" s="72"/>
      <c r="N11" s="73"/>
      <c r="O11" s="73"/>
      <c r="P11" s="68">
        <f>C11-O11</f>
        <v>0</v>
      </c>
      <c r="Q11" s="97">
        <f>IF(SUM(D11:G11,J11:O11)&lt;&gt;C11,"Ошибка","")</f>
      </c>
    </row>
    <row r="12" spans="1:17" ht="16.5" thickBot="1">
      <c r="A12" s="69">
        <v>4</v>
      </c>
      <c r="B12" s="77" t="s">
        <v>52</v>
      </c>
      <c r="C12" s="74"/>
      <c r="D12" s="70" t="s">
        <v>203</v>
      </c>
      <c r="E12" s="74"/>
      <c r="F12" s="74"/>
      <c r="G12" s="74"/>
      <c r="H12" s="86" t="str">
        <f>IF(I12&gt;G12,"Ошибка","/")</f>
        <v>/</v>
      </c>
      <c r="I12" s="74"/>
      <c r="J12" s="74"/>
      <c r="K12" s="74"/>
      <c r="L12" s="74"/>
      <c r="M12" s="74"/>
      <c r="N12" s="75"/>
      <c r="O12" s="75"/>
      <c r="P12" s="71">
        <f>C12-O12</f>
        <v>0</v>
      </c>
      <c r="Q12" s="97">
        <f>IF(SUM(D12:G12,J12:O12)&lt;&gt;C12,"Ошибка","")</f>
      </c>
    </row>
    <row r="14" spans="1:16" ht="30.75" customHeight="1">
      <c r="A14" s="147" t="s">
        <v>424</v>
      </c>
      <c r="B14" s="119"/>
      <c r="C14" s="119"/>
      <c r="D14" s="119"/>
      <c r="E14" s="119"/>
      <c r="F14" s="119"/>
      <c r="G14" s="119"/>
      <c r="H14" s="119"/>
      <c r="I14" s="119"/>
      <c r="J14" s="119"/>
      <c r="K14" s="119"/>
      <c r="L14" s="119"/>
      <c r="M14" s="119"/>
      <c r="N14" s="119"/>
      <c r="O14" s="119"/>
      <c r="P14" s="119"/>
    </row>
    <row r="15" ht="15.75" thickBot="1">
      <c r="A15" s="29" t="s">
        <v>82</v>
      </c>
    </row>
    <row r="16" spans="1:16" ht="34.5" customHeight="1">
      <c r="A16" s="161" t="s">
        <v>192</v>
      </c>
      <c r="B16" s="163" t="s">
        <v>257</v>
      </c>
      <c r="C16" s="149" t="s">
        <v>425</v>
      </c>
      <c r="D16" s="149" t="s">
        <v>193</v>
      </c>
      <c r="E16" s="149"/>
      <c r="F16" s="164" t="s">
        <v>194</v>
      </c>
      <c r="G16" s="165"/>
      <c r="H16" s="166"/>
      <c r="I16" s="167"/>
      <c r="J16" s="149" t="s">
        <v>195</v>
      </c>
      <c r="K16" s="149"/>
      <c r="L16" s="149" t="s">
        <v>196</v>
      </c>
      <c r="M16" s="149" t="s">
        <v>197</v>
      </c>
      <c r="N16" s="151" t="s">
        <v>259</v>
      </c>
      <c r="O16" s="149" t="s">
        <v>3</v>
      </c>
      <c r="P16" s="153" t="s">
        <v>85</v>
      </c>
    </row>
    <row r="17" spans="1:16" ht="34.5" thickBot="1">
      <c r="A17" s="162"/>
      <c r="B17" s="160"/>
      <c r="C17" s="150"/>
      <c r="D17" s="21" t="s">
        <v>41</v>
      </c>
      <c r="E17" s="21" t="s">
        <v>198</v>
      </c>
      <c r="F17" s="21" t="s">
        <v>41</v>
      </c>
      <c r="G17" s="158" t="s">
        <v>199</v>
      </c>
      <c r="H17" s="159"/>
      <c r="I17" s="160"/>
      <c r="J17" s="21" t="s">
        <v>200</v>
      </c>
      <c r="K17" s="21" t="s">
        <v>201</v>
      </c>
      <c r="L17" s="150"/>
      <c r="M17" s="150"/>
      <c r="N17" s="152"/>
      <c r="O17" s="150"/>
      <c r="P17" s="154"/>
    </row>
    <row r="18" spans="1:16" ht="15.75" thickBot="1">
      <c r="A18" s="22">
        <v>3</v>
      </c>
      <c r="B18" s="23">
        <v>1</v>
      </c>
      <c r="C18" s="24">
        <v>2</v>
      </c>
      <c r="D18" s="25">
        <v>4</v>
      </c>
      <c r="E18" s="25">
        <v>5</v>
      </c>
      <c r="F18" s="25">
        <v>6</v>
      </c>
      <c r="G18" s="155">
        <v>7</v>
      </c>
      <c r="H18" s="156"/>
      <c r="I18" s="157"/>
      <c r="J18" s="25">
        <v>8</v>
      </c>
      <c r="K18" s="25">
        <v>9</v>
      </c>
      <c r="L18" s="25">
        <v>10</v>
      </c>
      <c r="M18" s="25">
        <v>11</v>
      </c>
      <c r="N18" s="39" t="s">
        <v>229</v>
      </c>
      <c r="O18" s="39" t="s">
        <v>48</v>
      </c>
      <c r="P18" s="26" t="s">
        <v>272</v>
      </c>
    </row>
    <row r="19" spans="1:16" ht="15">
      <c r="A19" s="173" t="s">
        <v>220</v>
      </c>
      <c r="B19" s="174"/>
      <c r="C19" s="174"/>
      <c r="D19" s="174"/>
      <c r="E19" s="174"/>
      <c r="F19" s="174"/>
      <c r="G19" s="174"/>
      <c r="H19" s="174"/>
      <c r="I19" s="174"/>
      <c r="J19" s="174"/>
      <c r="K19" s="174"/>
      <c r="L19" s="174"/>
      <c r="M19" s="174"/>
      <c r="N19" s="175"/>
      <c r="O19" s="175"/>
      <c r="P19" s="176"/>
    </row>
    <row r="20" spans="1:17" ht="36.75" customHeight="1">
      <c r="A20" s="78">
        <v>1</v>
      </c>
      <c r="B20" s="84" t="s">
        <v>258</v>
      </c>
      <c r="C20" s="72"/>
      <c r="D20" s="72"/>
      <c r="E20" s="72"/>
      <c r="F20" s="72"/>
      <c r="G20" s="72"/>
      <c r="H20" s="85" t="str">
        <f>IF(I20&gt;G20,"Ошибка","/")</f>
        <v>/</v>
      </c>
      <c r="I20" s="72"/>
      <c r="J20" s="72"/>
      <c r="K20" s="72"/>
      <c r="L20" s="72"/>
      <c r="M20" s="72"/>
      <c r="N20" s="73"/>
      <c r="O20" s="73"/>
      <c r="P20" s="79">
        <f>C20-O20</f>
        <v>0</v>
      </c>
      <c r="Q20" s="97">
        <f>IF(SUM(D20:G20,J20:O20)&lt;&gt;C20,"Ошибка","")</f>
      </c>
    </row>
    <row r="21" spans="1:17" ht="16.5" thickBot="1">
      <c r="A21" s="80">
        <v>2</v>
      </c>
      <c r="B21" s="81" t="s">
        <v>67</v>
      </c>
      <c r="C21" s="74"/>
      <c r="D21" s="70" t="s">
        <v>203</v>
      </c>
      <c r="E21" s="74"/>
      <c r="F21" s="74"/>
      <c r="G21" s="74"/>
      <c r="H21" s="86" t="str">
        <f>IF(I21&gt;G21,"Ошибка","/")</f>
        <v>/</v>
      </c>
      <c r="I21" s="74"/>
      <c r="J21" s="74"/>
      <c r="K21" s="74"/>
      <c r="L21" s="74"/>
      <c r="M21" s="74"/>
      <c r="N21" s="75"/>
      <c r="O21" s="75"/>
      <c r="P21" s="82">
        <f>C21-O21</f>
        <v>0</v>
      </c>
      <c r="Q21" s="97">
        <f>IF(SUM(D21:G21,J21:O21)&lt;&gt;C21,"Ошибка","")</f>
      </c>
    </row>
    <row r="22" spans="1:16" ht="15" customHeight="1">
      <c r="A22" s="169" t="s">
        <v>228</v>
      </c>
      <c r="B22" s="170"/>
      <c r="C22" s="170"/>
      <c r="D22" s="170"/>
      <c r="E22" s="170"/>
      <c r="F22" s="170"/>
      <c r="G22" s="170"/>
      <c r="H22" s="170"/>
      <c r="I22" s="170"/>
      <c r="J22" s="170"/>
      <c r="K22" s="170"/>
      <c r="L22" s="170"/>
      <c r="M22" s="170"/>
      <c r="N22" s="171"/>
      <c r="O22" s="171"/>
      <c r="P22" s="172"/>
    </row>
    <row r="23" spans="1:17" ht="35.25" customHeight="1">
      <c r="A23" s="78">
        <v>3</v>
      </c>
      <c r="B23" s="84" t="s">
        <v>258</v>
      </c>
      <c r="C23" s="72"/>
      <c r="D23" s="72"/>
      <c r="E23" s="72"/>
      <c r="F23" s="72"/>
      <c r="G23" s="72"/>
      <c r="H23" s="85" t="str">
        <f>IF(I23&gt;G23,"Ошибка","/")</f>
        <v>/</v>
      </c>
      <c r="I23" s="72"/>
      <c r="J23" s="72"/>
      <c r="K23" s="72"/>
      <c r="L23" s="72"/>
      <c r="M23" s="72"/>
      <c r="N23" s="73"/>
      <c r="O23" s="73"/>
      <c r="P23" s="79">
        <f>C23-O23</f>
        <v>0</v>
      </c>
      <c r="Q23" s="97">
        <f>IF(SUM(D23:G23,J23:O23)&lt;&gt;C23,"Ошибка","")</f>
      </c>
    </row>
    <row r="24" spans="1:17" ht="16.5" thickBot="1">
      <c r="A24" s="80">
        <v>4</v>
      </c>
      <c r="B24" s="81" t="s">
        <v>67</v>
      </c>
      <c r="C24" s="74"/>
      <c r="D24" s="70" t="s">
        <v>203</v>
      </c>
      <c r="E24" s="74"/>
      <c r="F24" s="74"/>
      <c r="G24" s="74"/>
      <c r="H24" s="86" t="str">
        <f>IF(I24&gt;G24,"Ошибка","/")</f>
        <v>/</v>
      </c>
      <c r="I24" s="74"/>
      <c r="J24" s="74"/>
      <c r="K24" s="74"/>
      <c r="L24" s="74"/>
      <c r="M24" s="74"/>
      <c r="N24" s="75"/>
      <c r="O24" s="75"/>
      <c r="P24" s="82">
        <f>C24-O24</f>
        <v>0</v>
      </c>
      <c r="Q24" s="97">
        <f>IF(SUM(D24:G24,J24:O24)&lt;&gt;C24,"Ошибка","")</f>
      </c>
    </row>
    <row r="26" spans="1:16" ht="27.75" customHeight="1">
      <c r="A26" s="147" t="s">
        <v>426</v>
      </c>
      <c r="B26" s="119"/>
      <c r="C26" s="119"/>
      <c r="D26" s="119"/>
      <c r="E26" s="119"/>
      <c r="F26" s="119"/>
      <c r="G26" s="119"/>
      <c r="H26" s="119"/>
      <c r="I26" s="119"/>
      <c r="J26" s="119"/>
      <c r="K26" s="119"/>
      <c r="L26" s="119"/>
      <c r="M26" s="119"/>
      <c r="N26" s="119"/>
      <c r="O26" s="119"/>
      <c r="P26" s="119"/>
    </row>
    <row r="27" ht="15.75" thickBot="1">
      <c r="A27" s="29" t="s">
        <v>82</v>
      </c>
    </row>
    <row r="28" spans="1:16" ht="42.75" customHeight="1">
      <c r="A28" s="161" t="s">
        <v>192</v>
      </c>
      <c r="B28" s="163" t="s">
        <v>68</v>
      </c>
      <c r="C28" s="149" t="s">
        <v>427</v>
      </c>
      <c r="D28" s="149" t="s">
        <v>193</v>
      </c>
      <c r="E28" s="149"/>
      <c r="F28" s="164" t="s">
        <v>194</v>
      </c>
      <c r="G28" s="165"/>
      <c r="H28" s="166"/>
      <c r="I28" s="167"/>
      <c r="J28" s="149" t="s">
        <v>195</v>
      </c>
      <c r="K28" s="149"/>
      <c r="L28" s="149" t="s">
        <v>196</v>
      </c>
      <c r="M28" s="149" t="s">
        <v>197</v>
      </c>
      <c r="N28" s="151" t="s">
        <v>259</v>
      </c>
      <c r="O28" s="149" t="s">
        <v>3</v>
      </c>
      <c r="P28" s="153" t="s">
        <v>85</v>
      </c>
    </row>
    <row r="29" spans="1:16" ht="34.5" thickBot="1">
      <c r="A29" s="162"/>
      <c r="B29" s="160"/>
      <c r="C29" s="150"/>
      <c r="D29" s="21" t="s">
        <v>41</v>
      </c>
      <c r="E29" s="21" t="s">
        <v>198</v>
      </c>
      <c r="F29" s="21" t="s">
        <v>41</v>
      </c>
      <c r="G29" s="158" t="s">
        <v>199</v>
      </c>
      <c r="H29" s="159"/>
      <c r="I29" s="160"/>
      <c r="J29" s="21" t="s">
        <v>200</v>
      </c>
      <c r="K29" s="21" t="s">
        <v>201</v>
      </c>
      <c r="L29" s="150"/>
      <c r="M29" s="150"/>
      <c r="N29" s="152"/>
      <c r="O29" s="150"/>
      <c r="P29" s="154"/>
    </row>
    <row r="30" spans="1:16" ht="15.75" thickBot="1">
      <c r="A30" s="22">
        <v>3</v>
      </c>
      <c r="B30" s="23">
        <v>1</v>
      </c>
      <c r="C30" s="24">
        <v>2</v>
      </c>
      <c r="D30" s="25">
        <v>4</v>
      </c>
      <c r="E30" s="25">
        <v>5</v>
      </c>
      <c r="F30" s="25">
        <v>6</v>
      </c>
      <c r="G30" s="155">
        <v>7</v>
      </c>
      <c r="H30" s="156"/>
      <c r="I30" s="157"/>
      <c r="J30" s="25">
        <v>8</v>
      </c>
      <c r="K30" s="25">
        <v>9</v>
      </c>
      <c r="L30" s="25">
        <v>10</v>
      </c>
      <c r="M30" s="25">
        <v>11</v>
      </c>
      <c r="N30" s="39" t="s">
        <v>229</v>
      </c>
      <c r="O30" s="39" t="s">
        <v>48</v>
      </c>
      <c r="P30" s="26" t="s">
        <v>272</v>
      </c>
    </row>
    <row r="31" spans="1:17" ht="22.5">
      <c r="A31" s="83">
        <v>1</v>
      </c>
      <c r="B31" s="87" t="s">
        <v>222</v>
      </c>
      <c r="C31" s="90"/>
      <c r="D31" s="90"/>
      <c r="E31" s="90"/>
      <c r="F31" s="90"/>
      <c r="G31" s="90"/>
      <c r="H31" s="95" t="str">
        <f>IF(I31&gt;G31,"Ошибка","/")</f>
        <v>/</v>
      </c>
      <c r="I31" s="93"/>
      <c r="J31" s="93"/>
      <c r="K31" s="93"/>
      <c r="L31" s="93"/>
      <c r="M31" s="93"/>
      <c r="N31" s="94"/>
      <c r="O31" s="94"/>
      <c r="P31" s="96">
        <f>C31-O31</f>
        <v>0</v>
      </c>
      <c r="Q31" s="97">
        <f>IF(SUM(D31:G31,J31:O31)&lt;&gt;C31,"Ошибка","")</f>
      </c>
    </row>
    <row r="32" spans="1:17" ht="22.5">
      <c r="A32" s="27">
        <v>2</v>
      </c>
      <c r="B32" s="88" t="s">
        <v>223</v>
      </c>
      <c r="C32" s="91"/>
      <c r="D32" s="91"/>
      <c r="E32" s="91"/>
      <c r="F32" s="91"/>
      <c r="G32" s="91"/>
      <c r="H32" s="85" t="str">
        <f>IF(I32&gt;G32,"Ошибка","/")</f>
        <v>/</v>
      </c>
      <c r="I32" s="72"/>
      <c r="J32" s="72"/>
      <c r="K32" s="72"/>
      <c r="L32" s="72"/>
      <c r="M32" s="72"/>
      <c r="N32" s="73"/>
      <c r="O32" s="73"/>
      <c r="P32" s="79">
        <f>C32-O32</f>
        <v>0</v>
      </c>
      <c r="Q32" s="97">
        <f>IF(SUM(D32:G32,J32:O32)&lt;&gt;C32,"Ошибка","")</f>
      </c>
    </row>
    <row r="33" spans="1:17" ht="30.75" customHeight="1" thickBot="1">
      <c r="A33" s="28">
        <v>3</v>
      </c>
      <c r="B33" s="89" t="s">
        <v>224</v>
      </c>
      <c r="C33" s="92"/>
      <c r="D33" s="92"/>
      <c r="E33" s="92"/>
      <c r="F33" s="92"/>
      <c r="G33" s="92"/>
      <c r="H33" s="86" t="str">
        <f>IF(I33&gt;G33,"Ошибка","/")</f>
        <v>/</v>
      </c>
      <c r="I33" s="74"/>
      <c r="J33" s="74"/>
      <c r="K33" s="74"/>
      <c r="L33" s="74"/>
      <c r="M33" s="74"/>
      <c r="N33" s="75"/>
      <c r="O33" s="75"/>
      <c r="P33" s="82">
        <f>C33-O33</f>
        <v>0</v>
      </c>
      <c r="Q33" s="97">
        <f>IF(SUM(D33:G33,J33:O33)&lt;&gt;C33,"Ошибка","")</f>
      </c>
    </row>
    <row r="34" ht="30.75" customHeight="1">
      <c r="Q34" s="97"/>
    </row>
    <row r="35" spans="1:17" ht="31.5" customHeight="1">
      <c r="A35" s="148" t="s">
        <v>428</v>
      </c>
      <c r="B35" s="119"/>
      <c r="C35" s="119"/>
      <c r="D35" s="119"/>
      <c r="E35" s="119"/>
      <c r="F35" s="119"/>
      <c r="G35" s="119"/>
      <c r="H35" s="119"/>
      <c r="I35" s="119"/>
      <c r="J35" s="119"/>
      <c r="K35" s="119"/>
      <c r="L35" s="119"/>
      <c r="M35" s="119"/>
      <c r="N35" s="119"/>
      <c r="O35" s="119"/>
      <c r="P35" s="119"/>
      <c r="Q35" s="97"/>
    </row>
    <row r="36" spans="1:17" ht="15.75" customHeight="1" thickBot="1">
      <c r="A36" s="29" t="s">
        <v>82</v>
      </c>
      <c r="B36" s="40"/>
      <c r="C36" s="40"/>
      <c r="D36" s="40"/>
      <c r="E36" s="40"/>
      <c r="F36" s="40"/>
      <c r="G36" s="40"/>
      <c r="H36" s="40"/>
      <c r="I36" s="40"/>
      <c r="J36" s="40"/>
      <c r="K36" s="40"/>
      <c r="L36" s="40"/>
      <c r="M36" s="40"/>
      <c r="N36" s="40"/>
      <c r="O36" s="40"/>
      <c r="P36" s="40"/>
      <c r="Q36" s="97"/>
    </row>
    <row r="37" spans="1:17" ht="30.75" customHeight="1">
      <c r="A37" s="161" t="s">
        <v>192</v>
      </c>
      <c r="B37" s="163" t="s">
        <v>392</v>
      </c>
      <c r="C37" s="149" t="s">
        <v>429</v>
      </c>
      <c r="D37" s="149" t="s">
        <v>193</v>
      </c>
      <c r="E37" s="149"/>
      <c r="F37" s="164" t="s">
        <v>194</v>
      </c>
      <c r="G37" s="165"/>
      <c r="H37" s="166"/>
      <c r="I37" s="167"/>
      <c r="J37" s="149" t="s">
        <v>195</v>
      </c>
      <c r="K37" s="149"/>
      <c r="L37" s="149" t="s">
        <v>196</v>
      </c>
      <c r="M37" s="149" t="s">
        <v>197</v>
      </c>
      <c r="N37" s="151" t="s">
        <v>259</v>
      </c>
      <c r="O37" s="149" t="s">
        <v>3</v>
      </c>
      <c r="P37" s="153" t="s">
        <v>85</v>
      </c>
      <c r="Q37" s="97"/>
    </row>
    <row r="38" spans="1:17" ht="30.75" customHeight="1" thickBot="1">
      <c r="A38" s="162"/>
      <c r="B38" s="160"/>
      <c r="C38" s="150"/>
      <c r="D38" s="21" t="s">
        <v>41</v>
      </c>
      <c r="E38" s="21" t="s">
        <v>198</v>
      </c>
      <c r="F38" s="21" t="s">
        <v>41</v>
      </c>
      <c r="G38" s="158" t="s">
        <v>199</v>
      </c>
      <c r="H38" s="159"/>
      <c r="I38" s="160"/>
      <c r="J38" s="21" t="s">
        <v>200</v>
      </c>
      <c r="K38" s="21" t="s">
        <v>201</v>
      </c>
      <c r="L38" s="150"/>
      <c r="M38" s="150"/>
      <c r="N38" s="152"/>
      <c r="O38" s="150"/>
      <c r="P38" s="154"/>
      <c r="Q38" s="97"/>
    </row>
    <row r="39" spans="1:17" ht="16.5" customHeight="1" thickBot="1">
      <c r="A39" s="22">
        <v>3</v>
      </c>
      <c r="B39" s="23">
        <v>1</v>
      </c>
      <c r="C39" s="24">
        <v>2</v>
      </c>
      <c r="D39" s="25">
        <v>4</v>
      </c>
      <c r="E39" s="25">
        <v>5</v>
      </c>
      <c r="F39" s="25">
        <v>6</v>
      </c>
      <c r="G39" s="155">
        <v>7</v>
      </c>
      <c r="H39" s="156"/>
      <c r="I39" s="157"/>
      <c r="J39" s="25">
        <v>8</v>
      </c>
      <c r="K39" s="25">
        <v>9</v>
      </c>
      <c r="L39" s="25">
        <v>10</v>
      </c>
      <c r="M39" s="25">
        <v>11</v>
      </c>
      <c r="N39" s="39" t="s">
        <v>229</v>
      </c>
      <c r="O39" s="39" t="s">
        <v>48</v>
      </c>
      <c r="P39" s="26" t="s">
        <v>272</v>
      </c>
      <c r="Q39" s="97"/>
    </row>
    <row r="40" spans="1:17" ht="45.75" customHeight="1">
      <c r="A40" s="83">
        <v>1</v>
      </c>
      <c r="B40" s="87" t="s">
        <v>394</v>
      </c>
      <c r="C40" s="90"/>
      <c r="D40" s="90"/>
      <c r="E40" s="90"/>
      <c r="F40" s="90"/>
      <c r="G40" s="90"/>
      <c r="H40" s="95" t="str">
        <f>IF(I40&gt;G40,"Ошибка","/")</f>
        <v>/</v>
      </c>
      <c r="I40" s="93"/>
      <c r="J40" s="93"/>
      <c r="K40" s="93"/>
      <c r="L40" s="93"/>
      <c r="M40" s="93"/>
      <c r="N40" s="94"/>
      <c r="O40" s="94"/>
      <c r="P40" s="96">
        <f>C40-O40</f>
        <v>0</v>
      </c>
      <c r="Q40" s="97"/>
    </row>
    <row r="41" spans="1:17" ht="30.75" customHeight="1" thickBot="1">
      <c r="A41" s="28">
        <v>2</v>
      </c>
      <c r="B41" s="89" t="s">
        <v>393</v>
      </c>
      <c r="C41" s="92"/>
      <c r="D41" s="92"/>
      <c r="E41" s="92"/>
      <c r="F41" s="92"/>
      <c r="G41" s="92"/>
      <c r="H41" s="86" t="str">
        <f>IF(I41&gt;G41,"Ошибка","/")</f>
        <v>/</v>
      </c>
      <c r="I41" s="74"/>
      <c r="J41" s="74"/>
      <c r="K41" s="74"/>
      <c r="L41" s="74"/>
      <c r="M41" s="74"/>
      <c r="N41" s="75"/>
      <c r="O41" s="75"/>
      <c r="P41" s="82">
        <f>C41-O41</f>
        <v>0</v>
      </c>
      <c r="Q41" s="97"/>
    </row>
    <row r="43" ht="15">
      <c r="A43" s="20" t="s">
        <v>260</v>
      </c>
    </row>
    <row r="44" spans="2:16" ht="31.5" customHeight="1">
      <c r="B44" s="168" t="s">
        <v>60</v>
      </c>
      <c r="C44" s="168"/>
      <c r="D44" s="168"/>
      <c r="E44" s="168"/>
      <c r="F44" s="168"/>
      <c r="G44" s="168"/>
      <c r="H44" s="168"/>
      <c r="I44" s="168"/>
      <c r="J44" s="168"/>
      <c r="K44" s="168"/>
      <c r="L44" s="168"/>
      <c r="M44" s="168"/>
      <c r="N44" s="168"/>
      <c r="O44" s="168"/>
      <c r="P44" s="168"/>
    </row>
    <row r="45" spans="2:16" ht="90" customHeight="1">
      <c r="B45" s="147" t="s">
        <v>263</v>
      </c>
      <c r="C45" s="148"/>
      <c r="D45" s="148"/>
      <c r="E45" s="148"/>
      <c r="F45" s="148"/>
      <c r="G45" s="148"/>
      <c r="H45" s="148"/>
      <c r="I45" s="148"/>
      <c r="J45" s="148"/>
      <c r="K45" s="148"/>
      <c r="L45" s="148"/>
      <c r="M45" s="148"/>
      <c r="N45" s="148"/>
      <c r="O45" s="148"/>
      <c r="P45" s="148"/>
    </row>
    <row r="46" spans="2:16" ht="15">
      <c r="B46" s="177" t="s">
        <v>204</v>
      </c>
      <c r="C46" s="177"/>
      <c r="D46" s="177"/>
      <c r="E46" s="177"/>
      <c r="F46" s="177"/>
      <c r="G46" s="177"/>
      <c r="H46" s="177"/>
      <c r="I46" s="177"/>
      <c r="J46" s="177"/>
      <c r="K46" s="177"/>
      <c r="L46" s="177"/>
      <c r="M46" s="177"/>
      <c r="N46" s="177"/>
      <c r="O46" s="177"/>
      <c r="P46" s="177"/>
    </row>
    <row r="47" spans="2:16" ht="46.5" customHeight="1">
      <c r="B47" s="147" t="s">
        <v>61</v>
      </c>
      <c r="C47" s="148"/>
      <c r="D47" s="148"/>
      <c r="E47" s="148"/>
      <c r="F47" s="148"/>
      <c r="G47" s="148"/>
      <c r="H47" s="148"/>
      <c r="I47" s="148"/>
      <c r="J47" s="148"/>
      <c r="K47" s="148"/>
      <c r="L47" s="148"/>
      <c r="M47" s="148"/>
      <c r="N47" s="148"/>
      <c r="O47" s="148"/>
      <c r="P47" s="148"/>
    </row>
    <row r="48" spans="2:16" ht="15" customHeight="1">
      <c r="B48" s="147" t="s">
        <v>62</v>
      </c>
      <c r="C48" s="148"/>
      <c r="D48" s="148"/>
      <c r="E48" s="148"/>
      <c r="F48" s="148"/>
      <c r="G48" s="148"/>
      <c r="H48" s="148"/>
      <c r="I48" s="148"/>
      <c r="J48" s="148"/>
      <c r="K48" s="148"/>
      <c r="L48" s="148"/>
      <c r="M48" s="148"/>
      <c r="N48" s="148"/>
      <c r="O48" s="148"/>
      <c r="P48" s="148"/>
    </row>
    <row r="49" spans="2:16" ht="45.75" customHeight="1">
      <c r="B49" s="147" t="s">
        <v>63</v>
      </c>
      <c r="C49" s="148"/>
      <c r="D49" s="148"/>
      <c r="E49" s="148"/>
      <c r="F49" s="148"/>
      <c r="G49" s="148"/>
      <c r="H49" s="148"/>
      <c r="I49" s="148"/>
      <c r="J49" s="148"/>
      <c r="K49" s="148"/>
      <c r="L49" s="148"/>
      <c r="M49" s="148"/>
      <c r="N49" s="148"/>
      <c r="O49" s="148"/>
      <c r="P49" s="148"/>
    </row>
    <row r="50" spans="2:16" ht="15">
      <c r="B50" s="147" t="s">
        <v>64</v>
      </c>
      <c r="C50" s="148"/>
      <c r="D50" s="148"/>
      <c r="E50" s="148"/>
      <c r="F50" s="148"/>
      <c r="G50" s="148"/>
      <c r="H50" s="148"/>
      <c r="I50" s="148"/>
      <c r="J50" s="148"/>
      <c r="K50" s="148"/>
      <c r="L50" s="148"/>
      <c r="M50" s="148"/>
      <c r="N50" s="148"/>
      <c r="O50" s="148"/>
      <c r="P50" s="148"/>
    </row>
    <row r="51" spans="2:16" ht="30.75" customHeight="1">
      <c r="B51" s="147" t="s">
        <v>391</v>
      </c>
      <c r="C51" s="148"/>
      <c r="D51" s="148"/>
      <c r="E51" s="148"/>
      <c r="F51" s="148"/>
      <c r="G51" s="148"/>
      <c r="H51" s="148"/>
      <c r="I51" s="148"/>
      <c r="J51" s="148"/>
      <c r="K51" s="148"/>
      <c r="L51" s="148"/>
      <c r="M51" s="148"/>
      <c r="N51" s="148"/>
      <c r="O51" s="148"/>
      <c r="P51" s="148"/>
    </row>
    <row r="52" spans="2:16" ht="29.25" customHeight="1">
      <c r="B52" s="168" t="s">
        <v>261</v>
      </c>
      <c r="C52" s="168"/>
      <c r="D52" s="168"/>
      <c r="E52" s="168"/>
      <c r="F52" s="168"/>
      <c r="G52" s="168"/>
      <c r="H52" s="168"/>
      <c r="I52" s="168"/>
      <c r="J52" s="168"/>
      <c r="K52" s="168"/>
      <c r="L52" s="168"/>
      <c r="M52" s="168"/>
      <c r="N52" s="168"/>
      <c r="O52" s="168"/>
      <c r="P52" s="168"/>
    </row>
    <row r="53" spans="2:16" ht="89.25" customHeight="1">
      <c r="B53" s="147" t="s">
        <v>262</v>
      </c>
      <c r="C53" s="148"/>
      <c r="D53" s="148"/>
      <c r="E53" s="148"/>
      <c r="F53" s="148"/>
      <c r="G53" s="148"/>
      <c r="H53" s="148"/>
      <c r="I53" s="148"/>
      <c r="J53" s="148"/>
      <c r="K53" s="148"/>
      <c r="L53" s="148"/>
      <c r="M53" s="148"/>
      <c r="N53" s="148"/>
      <c r="O53" s="148"/>
      <c r="P53" s="148"/>
    </row>
    <row r="54" spans="2:16" ht="15">
      <c r="B54" s="147" t="s">
        <v>79</v>
      </c>
      <c r="C54" s="148"/>
      <c r="D54" s="148"/>
      <c r="E54" s="148"/>
      <c r="F54" s="148"/>
      <c r="G54" s="148"/>
      <c r="H54" s="148"/>
      <c r="I54" s="148"/>
      <c r="J54" s="148"/>
      <c r="K54" s="148"/>
      <c r="L54" s="148"/>
      <c r="M54" s="148"/>
      <c r="N54" s="148"/>
      <c r="O54" s="148"/>
      <c r="P54" s="148"/>
    </row>
    <row r="55" spans="2:16" ht="48.75" customHeight="1">
      <c r="B55" s="168" t="s">
        <v>81</v>
      </c>
      <c r="C55" s="168"/>
      <c r="D55" s="168"/>
      <c r="E55" s="168"/>
      <c r="F55" s="168"/>
      <c r="G55" s="168"/>
      <c r="H55" s="168"/>
      <c r="I55" s="168"/>
      <c r="J55" s="168"/>
      <c r="K55" s="168"/>
      <c r="L55" s="168"/>
      <c r="M55" s="168"/>
      <c r="N55" s="168"/>
      <c r="O55" s="168"/>
      <c r="P55" s="168"/>
    </row>
    <row r="56" spans="2:16" ht="77.25" customHeight="1">
      <c r="B56" s="147" t="s">
        <v>80</v>
      </c>
      <c r="C56" s="148"/>
      <c r="D56" s="148"/>
      <c r="E56" s="148"/>
      <c r="F56" s="148"/>
      <c r="G56" s="148"/>
      <c r="H56" s="148"/>
      <c r="I56" s="148"/>
      <c r="J56" s="148"/>
      <c r="K56" s="148"/>
      <c r="L56" s="148"/>
      <c r="M56" s="148"/>
      <c r="N56" s="148"/>
      <c r="O56" s="148"/>
      <c r="P56" s="148"/>
    </row>
    <row r="57" spans="2:16" ht="30" customHeight="1">
      <c r="B57" s="147" t="s">
        <v>430</v>
      </c>
      <c r="C57" s="148"/>
      <c r="D57" s="148"/>
      <c r="E57" s="148"/>
      <c r="F57" s="148"/>
      <c r="G57" s="148"/>
      <c r="H57" s="148"/>
      <c r="I57" s="148"/>
      <c r="J57" s="148"/>
      <c r="K57" s="148"/>
      <c r="L57" s="148"/>
      <c r="M57" s="148"/>
      <c r="N57" s="148"/>
      <c r="O57" s="148"/>
      <c r="P57" s="148"/>
    </row>
    <row r="58" spans="2:16" ht="15">
      <c r="B58" s="147" t="s">
        <v>395</v>
      </c>
      <c r="C58" s="148"/>
      <c r="D58" s="148"/>
      <c r="E58" s="148"/>
      <c r="F58" s="148"/>
      <c r="G58" s="148"/>
      <c r="H58" s="148"/>
      <c r="I58" s="148"/>
      <c r="J58" s="148"/>
      <c r="K58" s="148"/>
      <c r="L58" s="148"/>
      <c r="M58" s="148"/>
      <c r="N58" s="148"/>
      <c r="O58" s="148"/>
      <c r="P58" s="148"/>
    </row>
  </sheetData>
  <sheetProtection password="DED0" sheet="1"/>
  <mergeCells count="74">
    <mergeCell ref="B56:P56"/>
    <mergeCell ref="B55:P55"/>
    <mergeCell ref="B49:P49"/>
    <mergeCell ref="A22:P22"/>
    <mergeCell ref="B45:P45"/>
    <mergeCell ref="B46:P46"/>
    <mergeCell ref="A28:A29"/>
    <mergeCell ref="B47:P47"/>
    <mergeCell ref="B48:P48"/>
    <mergeCell ref="B28:B29"/>
    <mergeCell ref="B52:P52"/>
    <mergeCell ref="B53:P53"/>
    <mergeCell ref="B54:P54"/>
    <mergeCell ref="A14:P14"/>
    <mergeCell ref="A26:P26"/>
    <mergeCell ref="C28:C29"/>
    <mergeCell ref="D28:E28"/>
    <mergeCell ref="G18:I18"/>
    <mergeCell ref="A19:P19"/>
    <mergeCell ref="B50:P50"/>
    <mergeCell ref="N4:N5"/>
    <mergeCell ref="N16:N17"/>
    <mergeCell ref="P16:P17"/>
    <mergeCell ref="G17:I17"/>
    <mergeCell ref="A7:P7"/>
    <mergeCell ref="P4:P5"/>
    <mergeCell ref="G6:I6"/>
    <mergeCell ref="J16:K16"/>
    <mergeCell ref="L16:L17"/>
    <mergeCell ref="M16:M17"/>
    <mergeCell ref="O16:O17"/>
    <mergeCell ref="A4:A5"/>
    <mergeCell ref="B4:B5"/>
    <mergeCell ref="C4:C5"/>
    <mergeCell ref="D4:E4"/>
    <mergeCell ref="L4:L5"/>
    <mergeCell ref="M4:M5"/>
    <mergeCell ref="F4:I4"/>
    <mergeCell ref="J4:K4"/>
    <mergeCell ref="G5:I5"/>
    <mergeCell ref="O4:O5"/>
    <mergeCell ref="B44:P44"/>
    <mergeCell ref="A10:P10"/>
    <mergeCell ref="A16:A17"/>
    <mergeCell ref="B16:B17"/>
    <mergeCell ref="C16:C17"/>
    <mergeCell ref="D16:E16"/>
    <mergeCell ref="F16:I16"/>
    <mergeCell ref="J28:K28"/>
    <mergeCell ref="A35:P35"/>
    <mergeCell ref="O28:O29"/>
    <mergeCell ref="P28:P29"/>
    <mergeCell ref="G29:I29"/>
    <mergeCell ref="G30:I30"/>
    <mergeCell ref="M28:M29"/>
    <mergeCell ref="N28:N29"/>
    <mergeCell ref="F28:I28"/>
    <mergeCell ref="L28:L29"/>
    <mergeCell ref="A37:A38"/>
    <mergeCell ref="B37:B38"/>
    <mergeCell ref="C37:C38"/>
    <mergeCell ref="D37:E37"/>
    <mergeCell ref="F37:I37"/>
    <mergeCell ref="J37:K37"/>
    <mergeCell ref="B57:P57"/>
    <mergeCell ref="B58:P58"/>
    <mergeCell ref="L37:L38"/>
    <mergeCell ref="M37:M38"/>
    <mergeCell ref="N37:N38"/>
    <mergeCell ref="O37:O38"/>
    <mergeCell ref="P37:P38"/>
    <mergeCell ref="G39:I39"/>
    <mergeCell ref="G38:I38"/>
    <mergeCell ref="B51:P5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63"/>
  <sheetViews>
    <sheetView zoomScale="115" zoomScaleNormal="115" zoomScalePageLayoutView="0" workbookViewId="0" topLeftCell="A1">
      <selection activeCell="C8" sqref="C8"/>
    </sheetView>
  </sheetViews>
  <sheetFormatPr defaultColWidth="9.00390625" defaultRowHeight="12.75"/>
  <cols>
    <col min="1" max="1" width="26.25390625" style="0" customWidth="1"/>
    <col min="2" max="2" width="6.625" style="0" customWidth="1"/>
    <col min="3" max="3" width="10.125" style="0" customWidth="1"/>
    <col min="4" max="4" width="9.00390625" style="0" customWidth="1"/>
    <col min="7" max="7" width="8.00390625" style="0" customWidth="1"/>
    <col min="8" max="8" width="7.00390625" style="0" customWidth="1"/>
    <col min="9" max="9" width="6.625" style="0" customWidth="1"/>
    <col min="10" max="10" width="5.375" style="0" customWidth="1"/>
    <col min="11" max="12" width="6.75390625" style="0" customWidth="1"/>
    <col min="13" max="13" width="6.125" style="0" customWidth="1"/>
  </cols>
  <sheetData>
    <row r="1" spans="1:14" ht="13.5" customHeight="1">
      <c r="A1" s="124" t="s">
        <v>305</v>
      </c>
      <c r="B1" s="119"/>
      <c r="C1" s="119"/>
      <c r="D1" s="119"/>
      <c r="E1" s="119"/>
      <c r="F1" s="119"/>
      <c r="G1" s="119"/>
      <c r="H1" s="119"/>
      <c r="I1" s="119"/>
      <c r="J1" s="119"/>
      <c r="K1" s="119"/>
      <c r="L1" s="119"/>
      <c r="M1" s="119"/>
      <c r="N1" s="121"/>
    </row>
    <row r="3" spans="1:13" ht="25.5" customHeight="1">
      <c r="A3" s="189" t="s">
        <v>444</v>
      </c>
      <c r="B3" s="119"/>
      <c r="C3" s="119"/>
      <c r="D3" s="119"/>
      <c r="E3" s="119"/>
      <c r="F3" s="119"/>
      <c r="G3" s="119"/>
      <c r="H3" s="119"/>
      <c r="I3" s="119"/>
      <c r="J3" s="119"/>
      <c r="K3" s="119"/>
      <c r="L3" s="119"/>
      <c r="M3" s="119"/>
    </row>
    <row r="4" ht="13.5" thickBot="1">
      <c r="A4" s="47" t="s">
        <v>209</v>
      </c>
    </row>
    <row r="5" spans="1:13" ht="40.5" customHeight="1">
      <c r="A5" s="185" t="s">
        <v>297</v>
      </c>
      <c r="B5" s="187" t="s">
        <v>210</v>
      </c>
      <c r="C5" s="187" t="s">
        <v>211</v>
      </c>
      <c r="D5" s="187" t="s">
        <v>212</v>
      </c>
      <c r="E5" s="187"/>
      <c r="F5" s="187" t="s">
        <v>213</v>
      </c>
      <c r="G5" s="187" t="s">
        <v>214</v>
      </c>
      <c r="H5" s="187"/>
      <c r="I5" s="187" t="s">
        <v>215</v>
      </c>
      <c r="J5" s="187" t="s">
        <v>216</v>
      </c>
      <c r="K5" s="187" t="s">
        <v>217</v>
      </c>
      <c r="L5" s="187" t="s">
        <v>218</v>
      </c>
      <c r="M5" s="190" t="s">
        <v>85</v>
      </c>
    </row>
    <row r="6" spans="1:13" ht="38.25">
      <c r="A6" s="186"/>
      <c r="B6" s="188"/>
      <c r="C6" s="188"/>
      <c r="D6" s="50" t="s">
        <v>264</v>
      </c>
      <c r="E6" s="50" t="s">
        <v>219</v>
      </c>
      <c r="F6" s="188"/>
      <c r="G6" s="50" t="s">
        <v>265</v>
      </c>
      <c r="H6" s="50" t="s">
        <v>266</v>
      </c>
      <c r="I6" s="188"/>
      <c r="J6" s="188"/>
      <c r="K6" s="188"/>
      <c r="L6" s="188"/>
      <c r="M6" s="191"/>
    </row>
    <row r="7" spans="1:13" ht="15.75">
      <c r="A7" s="34">
        <v>1</v>
      </c>
      <c r="B7" s="35">
        <v>2</v>
      </c>
      <c r="C7" s="35">
        <v>3</v>
      </c>
      <c r="D7" s="35">
        <v>4</v>
      </c>
      <c r="E7" s="35">
        <v>5</v>
      </c>
      <c r="F7" s="35">
        <v>6</v>
      </c>
      <c r="G7" s="35">
        <v>7</v>
      </c>
      <c r="H7" s="35">
        <v>8</v>
      </c>
      <c r="I7" s="35">
        <v>9</v>
      </c>
      <c r="J7" s="35">
        <v>10</v>
      </c>
      <c r="K7" s="35">
        <v>11</v>
      </c>
      <c r="L7" s="35">
        <v>12</v>
      </c>
      <c r="M7" s="36">
        <v>13</v>
      </c>
    </row>
    <row r="8" spans="1:14" ht="18.75" customHeight="1">
      <c r="A8" s="37" t="s">
        <v>220</v>
      </c>
      <c r="B8" s="38">
        <v>1</v>
      </c>
      <c r="C8" s="51"/>
      <c r="D8" s="51"/>
      <c r="E8" s="51"/>
      <c r="F8" s="51"/>
      <c r="G8" s="51"/>
      <c r="H8" s="51"/>
      <c r="I8" s="51"/>
      <c r="J8" s="51"/>
      <c r="K8" s="51"/>
      <c r="L8" s="51"/>
      <c r="M8" s="52">
        <f aca="true" t="shared" si="0" ref="M8:M13">C8-L8</f>
        <v>0</v>
      </c>
      <c r="N8" s="98">
        <f aca="true" t="shared" si="1" ref="N8:N13">IF(SUM(D8:K8)&lt;&gt;M8,"ошибка","")</f>
      </c>
    </row>
    <row r="9" spans="1:14" ht="15.75">
      <c r="A9" s="37" t="s">
        <v>221</v>
      </c>
      <c r="B9" s="38">
        <v>2</v>
      </c>
      <c r="C9" s="51"/>
      <c r="D9" s="51"/>
      <c r="E9" s="51"/>
      <c r="F9" s="51"/>
      <c r="G9" s="51"/>
      <c r="H9" s="51"/>
      <c r="I9" s="51"/>
      <c r="J9" s="51"/>
      <c r="K9" s="51"/>
      <c r="L9" s="51"/>
      <c r="M9" s="52">
        <f t="shared" si="0"/>
        <v>0</v>
      </c>
      <c r="N9" s="98">
        <f t="shared" si="1"/>
      </c>
    </row>
    <row r="10" spans="1:14" ht="25.5" customHeight="1">
      <c r="A10" s="37" t="s">
        <v>222</v>
      </c>
      <c r="B10" s="38">
        <v>3</v>
      </c>
      <c r="C10" s="51"/>
      <c r="D10" s="51"/>
      <c r="E10" s="51"/>
      <c r="F10" s="51"/>
      <c r="G10" s="51"/>
      <c r="H10" s="51"/>
      <c r="I10" s="51"/>
      <c r="J10" s="51"/>
      <c r="K10" s="51"/>
      <c r="L10" s="51"/>
      <c r="M10" s="52">
        <f t="shared" si="0"/>
        <v>0</v>
      </c>
      <c r="N10" s="98">
        <f t="shared" si="1"/>
      </c>
    </row>
    <row r="11" spans="1:14" ht="27.75" customHeight="1">
      <c r="A11" s="37" t="s">
        <v>223</v>
      </c>
      <c r="B11" s="38">
        <v>4</v>
      </c>
      <c r="C11" s="51"/>
      <c r="D11" s="51"/>
      <c r="E11" s="51"/>
      <c r="F11" s="51"/>
      <c r="G11" s="51"/>
      <c r="H11" s="51"/>
      <c r="I11" s="51"/>
      <c r="J11" s="51"/>
      <c r="K11" s="51"/>
      <c r="L11" s="51"/>
      <c r="M11" s="52">
        <f t="shared" si="0"/>
        <v>0</v>
      </c>
      <c r="N11" s="98">
        <f t="shared" si="1"/>
      </c>
    </row>
    <row r="12" spans="1:14" ht="16.5" thickBot="1">
      <c r="A12" s="41" t="s">
        <v>224</v>
      </c>
      <c r="B12" s="42">
        <v>5</v>
      </c>
      <c r="C12" s="54"/>
      <c r="D12" s="54"/>
      <c r="E12" s="54"/>
      <c r="F12" s="54"/>
      <c r="G12" s="54"/>
      <c r="H12" s="54"/>
      <c r="I12" s="54"/>
      <c r="J12" s="54"/>
      <c r="K12" s="54"/>
      <c r="L12" s="54"/>
      <c r="M12" s="55">
        <f t="shared" si="0"/>
        <v>0</v>
      </c>
      <c r="N12" s="98">
        <f t="shared" si="1"/>
      </c>
    </row>
    <row r="13" spans="1:14" ht="81.75" customHeight="1" thickBot="1">
      <c r="A13" s="99" t="s">
        <v>326</v>
      </c>
      <c r="B13" s="100">
        <v>6</v>
      </c>
      <c r="C13" s="101"/>
      <c r="D13" s="101"/>
      <c r="E13" s="101"/>
      <c r="F13" s="101"/>
      <c r="G13" s="101"/>
      <c r="H13" s="101"/>
      <c r="I13" s="101"/>
      <c r="J13" s="101"/>
      <c r="K13" s="101"/>
      <c r="L13" s="101"/>
      <c r="M13" s="102">
        <f t="shared" si="0"/>
        <v>0</v>
      </c>
      <c r="N13" s="98">
        <f t="shared" si="1"/>
      </c>
    </row>
    <row r="14" spans="3:12" ht="12.75">
      <c r="C14" s="98">
        <f aca="true" t="shared" si="2" ref="C14:L14">IF(C13&gt;SUM(C8:C12),"ошибка","")</f>
      </c>
      <c r="D14" s="98">
        <f t="shared" si="2"/>
      </c>
      <c r="E14" s="98">
        <f t="shared" si="2"/>
      </c>
      <c r="F14" s="98">
        <f t="shared" si="2"/>
      </c>
      <c r="G14" s="98">
        <f t="shared" si="2"/>
      </c>
      <c r="H14" s="98">
        <f t="shared" si="2"/>
      </c>
      <c r="I14" s="98">
        <f t="shared" si="2"/>
      </c>
      <c r="J14" s="98">
        <f t="shared" si="2"/>
      </c>
      <c r="K14" s="98">
        <f t="shared" si="2"/>
      </c>
      <c r="L14" s="98">
        <f t="shared" si="2"/>
      </c>
    </row>
    <row r="15" spans="1:13" ht="26.25" customHeight="1">
      <c r="A15" s="189" t="s">
        <v>445</v>
      </c>
      <c r="B15" s="119"/>
      <c r="C15" s="119"/>
      <c r="D15" s="119"/>
      <c r="E15" s="119"/>
      <c r="F15" s="119"/>
      <c r="G15" s="119"/>
      <c r="H15" s="119"/>
      <c r="I15" s="119"/>
      <c r="J15" s="119"/>
      <c r="K15" s="119"/>
      <c r="L15" s="119"/>
      <c r="M15" s="119"/>
    </row>
    <row r="16" ht="13.5" thickBot="1">
      <c r="A16" s="47" t="s">
        <v>209</v>
      </c>
    </row>
    <row r="17" spans="1:13" ht="12.75">
      <c r="A17" s="185" t="s">
        <v>297</v>
      </c>
      <c r="B17" s="187" t="s">
        <v>210</v>
      </c>
      <c r="C17" s="187" t="s">
        <v>211</v>
      </c>
      <c r="D17" s="187" t="s">
        <v>212</v>
      </c>
      <c r="E17" s="187"/>
      <c r="F17" s="187" t="s">
        <v>213</v>
      </c>
      <c r="G17" s="187" t="s">
        <v>214</v>
      </c>
      <c r="H17" s="187"/>
      <c r="I17" s="187" t="s">
        <v>215</v>
      </c>
      <c r="J17" s="187" t="s">
        <v>216</v>
      </c>
      <c r="K17" s="187" t="s">
        <v>217</v>
      </c>
      <c r="L17" s="187" t="s">
        <v>218</v>
      </c>
      <c r="M17" s="190" t="s">
        <v>85</v>
      </c>
    </row>
    <row r="18" spans="1:13" ht="54.75" customHeight="1">
      <c r="A18" s="186"/>
      <c r="B18" s="188"/>
      <c r="C18" s="188"/>
      <c r="D18" s="50" t="s">
        <v>264</v>
      </c>
      <c r="E18" s="50" t="s">
        <v>219</v>
      </c>
      <c r="F18" s="188"/>
      <c r="G18" s="50" t="s">
        <v>265</v>
      </c>
      <c r="H18" s="50" t="s">
        <v>266</v>
      </c>
      <c r="I18" s="188"/>
      <c r="J18" s="188"/>
      <c r="K18" s="188"/>
      <c r="L18" s="188"/>
      <c r="M18" s="191"/>
    </row>
    <row r="19" spans="1:13" ht="15.75">
      <c r="A19" s="34">
        <v>1</v>
      </c>
      <c r="B19" s="35">
        <v>2</v>
      </c>
      <c r="C19" s="35">
        <v>3</v>
      </c>
      <c r="D19" s="35">
        <v>4</v>
      </c>
      <c r="E19" s="35">
        <v>5</v>
      </c>
      <c r="F19" s="35">
        <v>6</v>
      </c>
      <c r="G19" s="35">
        <v>7</v>
      </c>
      <c r="H19" s="35">
        <v>8</v>
      </c>
      <c r="I19" s="35">
        <v>9</v>
      </c>
      <c r="J19" s="35">
        <v>10</v>
      </c>
      <c r="K19" s="35">
        <v>11</v>
      </c>
      <c r="L19" s="35">
        <v>12</v>
      </c>
      <c r="M19" s="36">
        <v>13</v>
      </c>
    </row>
    <row r="20" spans="1:14" ht="15.75">
      <c r="A20" s="37" t="s">
        <v>220</v>
      </c>
      <c r="B20" s="38">
        <v>1</v>
      </c>
      <c r="C20" s="51"/>
      <c r="D20" s="51"/>
      <c r="E20" s="51"/>
      <c r="F20" s="51"/>
      <c r="G20" s="51"/>
      <c r="H20" s="51"/>
      <c r="I20" s="51"/>
      <c r="J20" s="51"/>
      <c r="K20" s="51"/>
      <c r="L20" s="51"/>
      <c r="M20" s="52">
        <f aca="true" t="shared" si="3" ref="M20:M25">C20-L20</f>
        <v>0</v>
      </c>
      <c r="N20" s="98">
        <f aca="true" t="shared" si="4" ref="N20:N25">IF(SUM(D20:K20)&lt;&gt;M20,"ошибка","")</f>
      </c>
    </row>
    <row r="21" spans="1:14" ht="15.75">
      <c r="A21" s="37" t="s">
        <v>221</v>
      </c>
      <c r="B21" s="38">
        <v>2</v>
      </c>
      <c r="C21" s="51"/>
      <c r="D21" s="51"/>
      <c r="E21" s="51"/>
      <c r="F21" s="51"/>
      <c r="G21" s="51"/>
      <c r="H21" s="51"/>
      <c r="I21" s="51"/>
      <c r="J21" s="51"/>
      <c r="K21" s="51"/>
      <c r="L21" s="51"/>
      <c r="M21" s="52">
        <f t="shared" si="3"/>
        <v>0</v>
      </c>
      <c r="N21" s="98">
        <f t="shared" si="4"/>
      </c>
    </row>
    <row r="22" spans="1:14" ht="25.5">
      <c r="A22" s="37" t="s">
        <v>222</v>
      </c>
      <c r="B22" s="38">
        <v>3</v>
      </c>
      <c r="C22" s="51"/>
      <c r="D22" s="51"/>
      <c r="E22" s="51"/>
      <c r="F22" s="51"/>
      <c r="G22" s="51"/>
      <c r="H22" s="51"/>
      <c r="I22" s="51"/>
      <c r="J22" s="51"/>
      <c r="K22" s="51"/>
      <c r="L22" s="51"/>
      <c r="M22" s="52">
        <f t="shared" si="3"/>
        <v>0</v>
      </c>
      <c r="N22" s="98">
        <f t="shared" si="4"/>
      </c>
    </row>
    <row r="23" spans="1:14" ht="25.5">
      <c r="A23" s="37" t="s">
        <v>223</v>
      </c>
      <c r="B23" s="38">
        <v>4</v>
      </c>
      <c r="C23" s="51"/>
      <c r="D23" s="51"/>
      <c r="E23" s="51"/>
      <c r="F23" s="51"/>
      <c r="G23" s="51"/>
      <c r="H23" s="51"/>
      <c r="I23" s="51"/>
      <c r="J23" s="51"/>
      <c r="K23" s="51"/>
      <c r="L23" s="51"/>
      <c r="M23" s="52">
        <f t="shared" si="3"/>
        <v>0</v>
      </c>
      <c r="N23" s="98">
        <f t="shared" si="4"/>
      </c>
    </row>
    <row r="24" spans="1:14" ht="12.75" customHeight="1" thickBot="1">
      <c r="A24" s="41" t="s">
        <v>224</v>
      </c>
      <c r="B24" s="42">
        <v>5</v>
      </c>
      <c r="C24" s="54"/>
      <c r="D24" s="54"/>
      <c r="E24" s="54"/>
      <c r="F24" s="54"/>
      <c r="G24" s="54"/>
      <c r="H24" s="54"/>
      <c r="I24" s="54"/>
      <c r="J24" s="54"/>
      <c r="K24" s="54"/>
      <c r="L24" s="54"/>
      <c r="M24" s="55">
        <f t="shared" si="3"/>
        <v>0</v>
      </c>
      <c r="N24" s="98">
        <f t="shared" si="4"/>
      </c>
    </row>
    <row r="25" spans="1:14" ht="42.75" customHeight="1" thickBot="1">
      <c r="A25" s="99" t="s">
        <v>326</v>
      </c>
      <c r="B25" s="100">
        <v>6</v>
      </c>
      <c r="C25" s="101"/>
      <c r="D25" s="101"/>
      <c r="E25" s="101"/>
      <c r="F25" s="101"/>
      <c r="G25" s="101"/>
      <c r="H25" s="101"/>
      <c r="I25" s="101"/>
      <c r="J25" s="101"/>
      <c r="K25" s="101"/>
      <c r="L25" s="101"/>
      <c r="M25" s="102">
        <f t="shared" si="3"/>
        <v>0</v>
      </c>
      <c r="N25" s="98">
        <f t="shared" si="4"/>
      </c>
    </row>
    <row r="26" spans="3:12" ht="12.75">
      <c r="C26" s="98">
        <f aca="true" t="shared" si="5" ref="C26:L26">IF(C25&gt;SUM(C20:C24),"ошибка","")</f>
      </c>
      <c r="D26" s="98">
        <f t="shared" si="5"/>
      </c>
      <c r="E26" s="98">
        <f t="shared" si="5"/>
      </c>
      <c r="F26" s="98">
        <f t="shared" si="5"/>
      </c>
      <c r="G26" s="98">
        <f t="shared" si="5"/>
      </c>
      <c r="H26" s="98">
        <f t="shared" si="5"/>
      </c>
      <c r="I26" s="98">
        <f t="shared" si="5"/>
      </c>
      <c r="J26" s="98">
        <f t="shared" si="5"/>
      </c>
      <c r="K26" s="98">
        <f t="shared" si="5"/>
      </c>
      <c r="L26" s="98">
        <f t="shared" si="5"/>
      </c>
    </row>
    <row r="27" spans="1:13" ht="36" customHeight="1">
      <c r="A27" s="189" t="s">
        <v>446</v>
      </c>
      <c r="B27" s="119"/>
      <c r="C27" s="119"/>
      <c r="D27" s="119"/>
      <c r="E27" s="119"/>
      <c r="F27" s="119"/>
      <c r="G27" s="119"/>
      <c r="H27" s="119"/>
      <c r="I27" s="119"/>
      <c r="J27" s="119"/>
      <c r="K27" s="119"/>
      <c r="L27" s="119"/>
      <c r="M27" s="119"/>
    </row>
    <row r="28" ht="13.5" thickBot="1">
      <c r="A28" s="47" t="s">
        <v>209</v>
      </c>
    </row>
    <row r="29" spans="1:13" ht="12.75">
      <c r="A29" s="185" t="s">
        <v>297</v>
      </c>
      <c r="B29" s="187" t="s">
        <v>210</v>
      </c>
      <c r="C29" s="187" t="s">
        <v>211</v>
      </c>
      <c r="D29" s="187" t="s">
        <v>212</v>
      </c>
      <c r="E29" s="187"/>
      <c r="F29" s="187" t="s">
        <v>213</v>
      </c>
      <c r="G29" s="187" t="s">
        <v>214</v>
      </c>
      <c r="H29" s="187"/>
      <c r="I29" s="187" t="s">
        <v>215</v>
      </c>
      <c r="J29" s="187" t="s">
        <v>216</v>
      </c>
      <c r="K29" s="187" t="s">
        <v>217</v>
      </c>
      <c r="L29" s="187" t="s">
        <v>218</v>
      </c>
      <c r="M29" s="190" t="s">
        <v>85</v>
      </c>
    </row>
    <row r="30" spans="1:13" ht="54.75" customHeight="1">
      <c r="A30" s="186"/>
      <c r="B30" s="188"/>
      <c r="C30" s="188"/>
      <c r="D30" s="50" t="s">
        <v>264</v>
      </c>
      <c r="E30" s="50" t="s">
        <v>219</v>
      </c>
      <c r="F30" s="188"/>
      <c r="G30" s="50" t="s">
        <v>265</v>
      </c>
      <c r="H30" s="50" t="s">
        <v>266</v>
      </c>
      <c r="I30" s="188"/>
      <c r="J30" s="188"/>
      <c r="K30" s="188"/>
      <c r="L30" s="188"/>
      <c r="M30" s="191"/>
    </row>
    <row r="31" spans="1:13" ht="15.75">
      <c r="A31" s="34">
        <v>1</v>
      </c>
      <c r="B31" s="35">
        <v>2</v>
      </c>
      <c r="C31" s="35">
        <v>3</v>
      </c>
      <c r="D31" s="35">
        <v>4</v>
      </c>
      <c r="E31" s="35">
        <v>5</v>
      </c>
      <c r="F31" s="35">
        <v>6</v>
      </c>
      <c r="G31" s="35">
        <v>7</v>
      </c>
      <c r="H31" s="35">
        <v>8</v>
      </c>
      <c r="I31" s="35">
        <v>9</v>
      </c>
      <c r="J31" s="35">
        <v>10</v>
      </c>
      <c r="K31" s="35">
        <v>11</v>
      </c>
      <c r="L31" s="35">
        <v>12</v>
      </c>
      <c r="M31" s="36">
        <v>13</v>
      </c>
    </row>
    <row r="32" spans="1:14" ht="15.75">
      <c r="A32" s="37" t="s">
        <v>220</v>
      </c>
      <c r="B32" s="38">
        <v>1</v>
      </c>
      <c r="C32" s="51"/>
      <c r="D32" s="51"/>
      <c r="E32" s="51"/>
      <c r="F32" s="51"/>
      <c r="G32" s="51"/>
      <c r="H32" s="51"/>
      <c r="I32" s="51"/>
      <c r="J32" s="51"/>
      <c r="K32" s="51"/>
      <c r="L32" s="51"/>
      <c r="M32" s="52">
        <f>C32-L32</f>
        <v>0</v>
      </c>
      <c r="N32" s="98">
        <f>IF(SUM(D32:K32)&lt;&gt;M32,"ошибка","")</f>
      </c>
    </row>
    <row r="33" spans="1:14" ht="15.75">
      <c r="A33" s="37" t="s">
        <v>221</v>
      </c>
      <c r="B33" s="38">
        <v>2</v>
      </c>
      <c r="C33" s="51"/>
      <c r="D33" s="51"/>
      <c r="E33" s="51"/>
      <c r="F33" s="51"/>
      <c r="G33" s="51"/>
      <c r="H33" s="51"/>
      <c r="I33" s="51"/>
      <c r="J33" s="51"/>
      <c r="K33" s="51"/>
      <c r="L33" s="51"/>
      <c r="M33" s="52">
        <f>C33-L33</f>
        <v>0</v>
      </c>
      <c r="N33" s="98">
        <f>IF(SUM(D33:K33)&lt;&gt;M33,"ошибка","")</f>
      </c>
    </row>
    <row r="34" spans="1:14" ht="25.5">
      <c r="A34" s="37" t="s">
        <v>222</v>
      </c>
      <c r="B34" s="38">
        <v>3</v>
      </c>
      <c r="C34" s="51"/>
      <c r="D34" s="51"/>
      <c r="E34" s="51"/>
      <c r="F34" s="51"/>
      <c r="G34" s="51"/>
      <c r="H34" s="51"/>
      <c r="I34" s="51"/>
      <c r="J34" s="51"/>
      <c r="K34" s="51"/>
      <c r="L34" s="51"/>
      <c r="M34" s="52">
        <f>C34-L34</f>
        <v>0</v>
      </c>
      <c r="N34" s="98">
        <f>IF(SUM(D34:K34)&lt;&gt;M34,"ошибка","")</f>
      </c>
    </row>
    <row r="35" spans="1:14" ht="25.5">
      <c r="A35" s="37" t="s">
        <v>223</v>
      </c>
      <c r="B35" s="38">
        <v>4</v>
      </c>
      <c r="C35" s="51"/>
      <c r="D35" s="51"/>
      <c r="E35" s="51"/>
      <c r="F35" s="51"/>
      <c r="G35" s="51"/>
      <c r="H35" s="51"/>
      <c r="I35" s="51"/>
      <c r="J35" s="51"/>
      <c r="K35" s="51"/>
      <c r="L35" s="51"/>
      <c r="M35" s="52">
        <f>C35-L35</f>
        <v>0</v>
      </c>
      <c r="N35" s="98">
        <f>IF(SUM(D35:K35)&lt;&gt;M35,"ошибка","")</f>
      </c>
    </row>
    <row r="36" spans="1:14" ht="16.5" thickBot="1">
      <c r="A36" s="41" t="s">
        <v>224</v>
      </c>
      <c r="B36" s="42">
        <v>5</v>
      </c>
      <c r="C36" s="54"/>
      <c r="D36" s="54"/>
      <c r="E36" s="54"/>
      <c r="F36" s="54"/>
      <c r="G36" s="54"/>
      <c r="H36" s="54"/>
      <c r="I36" s="54"/>
      <c r="J36" s="54"/>
      <c r="K36" s="54"/>
      <c r="L36" s="54"/>
      <c r="M36" s="55">
        <f>C36-L36</f>
        <v>0</v>
      </c>
      <c r="N36" s="98">
        <f>IF(SUM(D36:K36)&lt;&gt;M36,"ошибка","")</f>
      </c>
    </row>
    <row r="38" ht="12.75">
      <c r="A38" s="46" t="s">
        <v>447</v>
      </c>
    </row>
    <row r="39" ht="13.5" thickBot="1">
      <c r="A39" s="47" t="s">
        <v>209</v>
      </c>
    </row>
    <row r="40" spans="1:13" ht="12.75">
      <c r="A40" s="185" t="s">
        <v>297</v>
      </c>
      <c r="B40" s="187" t="s">
        <v>210</v>
      </c>
      <c r="C40" s="187" t="s">
        <v>211</v>
      </c>
      <c r="D40" s="187" t="s">
        <v>212</v>
      </c>
      <c r="E40" s="187"/>
      <c r="F40" s="187" t="s">
        <v>213</v>
      </c>
      <c r="G40" s="187" t="s">
        <v>214</v>
      </c>
      <c r="H40" s="187"/>
      <c r="I40" s="187" t="s">
        <v>215</v>
      </c>
      <c r="J40" s="187" t="s">
        <v>216</v>
      </c>
      <c r="K40" s="187" t="s">
        <v>217</v>
      </c>
      <c r="L40" s="187" t="s">
        <v>218</v>
      </c>
      <c r="M40" s="190" t="s">
        <v>85</v>
      </c>
    </row>
    <row r="41" spans="1:13" ht="55.5" customHeight="1">
      <c r="A41" s="186"/>
      <c r="B41" s="188"/>
      <c r="C41" s="188"/>
      <c r="D41" s="50" t="s">
        <v>264</v>
      </c>
      <c r="E41" s="50" t="s">
        <v>219</v>
      </c>
      <c r="F41" s="188"/>
      <c r="G41" s="50" t="s">
        <v>265</v>
      </c>
      <c r="H41" s="50" t="s">
        <v>266</v>
      </c>
      <c r="I41" s="188"/>
      <c r="J41" s="188"/>
      <c r="K41" s="188"/>
      <c r="L41" s="188"/>
      <c r="M41" s="191"/>
    </row>
    <row r="42" spans="1:13" ht="15.75">
      <c r="A42" s="34">
        <v>1</v>
      </c>
      <c r="B42" s="35">
        <v>2</v>
      </c>
      <c r="C42" s="35">
        <v>3</v>
      </c>
      <c r="D42" s="35">
        <v>4</v>
      </c>
      <c r="E42" s="35">
        <v>5</v>
      </c>
      <c r="F42" s="35">
        <v>6</v>
      </c>
      <c r="G42" s="35">
        <v>7</v>
      </c>
      <c r="H42" s="35">
        <v>8</v>
      </c>
      <c r="I42" s="35">
        <v>9</v>
      </c>
      <c r="J42" s="35">
        <v>10</v>
      </c>
      <c r="K42" s="35">
        <v>11</v>
      </c>
      <c r="L42" s="35">
        <v>12</v>
      </c>
      <c r="M42" s="36">
        <v>13</v>
      </c>
    </row>
    <row r="43" spans="1:14" ht="15.75">
      <c r="A43" s="37" t="s">
        <v>220</v>
      </c>
      <c r="B43" s="38">
        <v>1</v>
      </c>
      <c r="C43" s="51"/>
      <c r="D43" s="51"/>
      <c r="E43" s="51"/>
      <c r="F43" s="51"/>
      <c r="G43" s="51"/>
      <c r="H43" s="51"/>
      <c r="I43" s="51"/>
      <c r="J43" s="51"/>
      <c r="K43" s="51"/>
      <c r="L43" s="51"/>
      <c r="M43" s="52">
        <f aca="true" t="shared" si="6" ref="M43:M48">C43-L43</f>
        <v>0</v>
      </c>
      <c r="N43" s="98">
        <f aca="true" t="shared" si="7" ref="N43:N48">IF(SUM(D43:K43)&lt;&gt;M43,"ошибка","")</f>
      </c>
    </row>
    <row r="44" spans="1:14" ht="15.75">
      <c r="A44" s="37" t="s">
        <v>221</v>
      </c>
      <c r="B44" s="38">
        <v>2</v>
      </c>
      <c r="C44" s="51"/>
      <c r="D44" s="51"/>
      <c r="E44" s="51"/>
      <c r="F44" s="51"/>
      <c r="G44" s="51"/>
      <c r="H44" s="51"/>
      <c r="I44" s="51"/>
      <c r="J44" s="51"/>
      <c r="K44" s="51"/>
      <c r="L44" s="51"/>
      <c r="M44" s="52">
        <f t="shared" si="6"/>
        <v>0</v>
      </c>
      <c r="N44" s="98">
        <f t="shared" si="7"/>
      </c>
    </row>
    <row r="45" spans="1:14" ht="25.5">
      <c r="A45" s="37" t="s">
        <v>222</v>
      </c>
      <c r="B45" s="38">
        <v>3</v>
      </c>
      <c r="C45" s="51"/>
      <c r="D45" s="51"/>
      <c r="E45" s="51"/>
      <c r="F45" s="51"/>
      <c r="G45" s="51"/>
      <c r="H45" s="51"/>
      <c r="I45" s="51"/>
      <c r="J45" s="51"/>
      <c r="K45" s="51"/>
      <c r="L45" s="51"/>
      <c r="M45" s="52">
        <f t="shared" si="6"/>
        <v>0</v>
      </c>
      <c r="N45" s="98">
        <f t="shared" si="7"/>
      </c>
    </row>
    <row r="46" spans="1:14" ht="25.5">
      <c r="A46" s="37" t="s">
        <v>223</v>
      </c>
      <c r="B46" s="38">
        <v>4</v>
      </c>
      <c r="C46" s="51"/>
      <c r="D46" s="51"/>
      <c r="E46" s="51"/>
      <c r="F46" s="51"/>
      <c r="G46" s="51"/>
      <c r="H46" s="51"/>
      <c r="I46" s="51"/>
      <c r="J46" s="51"/>
      <c r="K46" s="51"/>
      <c r="L46" s="51"/>
      <c r="M46" s="52">
        <f t="shared" si="6"/>
        <v>0</v>
      </c>
      <c r="N46" s="98">
        <f t="shared" si="7"/>
      </c>
    </row>
    <row r="47" spans="1:14" ht="16.5" thickBot="1">
      <c r="A47" s="41" t="s">
        <v>224</v>
      </c>
      <c r="B47" s="42">
        <v>5</v>
      </c>
      <c r="C47" s="54"/>
      <c r="D47" s="54"/>
      <c r="E47" s="54"/>
      <c r="F47" s="54"/>
      <c r="G47" s="54"/>
      <c r="H47" s="54"/>
      <c r="I47" s="54"/>
      <c r="J47" s="54"/>
      <c r="K47" s="54"/>
      <c r="L47" s="54"/>
      <c r="M47" s="55">
        <f t="shared" si="6"/>
        <v>0</v>
      </c>
      <c r="N47" s="98">
        <f t="shared" si="7"/>
      </c>
    </row>
    <row r="48" spans="1:14" ht="81.75" customHeight="1" thickBot="1">
      <c r="A48" s="99" t="s">
        <v>326</v>
      </c>
      <c r="B48" s="100">
        <v>6</v>
      </c>
      <c r="C48" s="101"/>
      <c r="D48" s="101"/>
      <c r="E48" s="101"/>
      <c r="F48" s="101"/>
      <c r="G48" s="101"/>
      <c r="H48" s="101"/>
      <c r="I48" s="101"/>
      <c r="J48" s="101"/>
      <c r="K48" s="101"/>
      <c r="L48" s="101"/>
      <c r="M48" s="102">
        <f t="shared" si="6"/>
        <v>0</v>
      </c>
      <c r="N48" s="98">
        <f t="shared" si="7"/>
      </c>
    </row>
    <row r="49" spans="3:12" ht="12.75">
      <c r="C49" s="98">
        <f aca="true" t="shared" si="8" ref="C49:L49">IF(C48&gt;SUM(C43:C47),"ошибка","")</f>
      </c>
      <c r="D49" s="98">
        <f t="shared" si="8"/>
      </c>
      <c r="E49" s="98">
        <f t="shared" si="8"/>
      </c>
      <c r="F49" s="98">
        <f t="shared" si="8"/>
      </c>
      <c r="G49" s="98">
        <f t="shared" si="8"/>
      </c>
      <c r="H49" s="98">
        <f t="shared" si="8"/>
      </c>
      <c r="I49" s="98">
        <f t="shared" si="8"/>
      </c>
      <c r="J49" s="98">
        <f t="shared" si="8"/>
      </c>
      <c r="K49" s="98">
        <f t="shared" si="8"/>
      </c>
      <c r="L49" s="98">
        <f t="shared" si="8"/>
      </c>
    </row>
    <row r="50" spans="1:12" ht="13.5" thickBot="1">
      <c r="A50" s="46" t="s">
        <v>456</v>
      </c>
      <c r="C50" s="98"/>
      <c r="D50" s="98"/>
      <c r="E50" s="98"/>
      <c r="F50" s="98"/>
      <c r="G50" s="98"/>
      <c r="H50" s="98"/>
      <c r="I50" s="98"/>
      <c r="J50" s="98"/>
      <c r="K50" s="98"/>
      <c r="L50" s="98"/>
    </row>
    <row r="51" spans="1:12" ht="12.75" customHeight="1">
      <c r="A51" s="185" t="s">
        <v>457</v>
      </c>
      <c r="B51" s="187" t="s">
        <v>210</v>
      </c>
      <c r="C51" s="187" t="s">
        <v>211</v>
      </c>
      <c r="D51" s="181" t="s">
        <v>461</v>
      </c>
      <c r="E51" s="181" t="s">
        <v>213</v>
      </c>
      <c r="F51" s="179" t="s">
        <v>214</v>
      </c>
      <c r="G51" s="180"/>
      <c r="H51" s="181" t="s">
        <v>215</v>
      </c>
      <c r="I51" s="181" t="s">
        <v>216</v>
      </c>
      <c r="J51" s="181" t="s">
        <v>217</v>
      </c>
      <c r="K51" s="181" t="s">
        <v>218</v>
      </c>
      <c r="L51" s="183" t="s">
        <v>85</v>
      </c>
    </row>
    <row r="52" spans="1:12" ht="54.75" customHeight="1">
      <c r="A52" s="186"/>
      <c r="B52" s="188"/>
      <c r="C52" s="188"/>
      <c r="D52" s="182"/>
      <c r="E52" s="182"/>
      <c r="F52" s="50" t="s">
        <v>265</v>
      </c>
      <c r="G52" s="50" t="s">
        <v>266</v>
      </c>
      <c r="H52" s="182"/>
      <c r="I52" s="182"/>
      <c r="J52" s="182"/>
      <c r="K52" s="182"/>
      <c r="L52" s="184"/>
    </row>
    <row r="53" spans="1:12" ht="12.75" customHeight="1">
      <c r="A53" s="34">
        <v>1</v>
      </c>
      <c r="B53" s="35">
        <v>2</v>
      </c>
      <c r="C53" s="35">
        <v>3</v>
      </c>
      <c r="D53" s="35">
        <v>6</v>
      </c>
      <c r="E53" s="35">
        <v>6</v>
      </c>
      <c r="F53" s="35">
        <v>7</v>
      </c>
      <c r="G53" s="35">
        <v>8</v>
      </c>
      <c r="H53" s="35">
        <v>9</v>
      </c>
      <c r="I53" s="35">
        <v>10</v>
      </c>
      <c r="J53" s="35">
        <v>11</v>
      </c>
      <c r="K53" s="35">
        <v>12</v>
      </c>
      <c r="L53" s="36">
        <v>13</v>
      </c>
    </row>
    <row r="54" spans="1:12" ht="12.75" customHeight="1" thickBot="1">
      <c r="A54" s="41" t="s">
        <v>85</v>
      </c>
      <c r="B54" s="42">
        <v>1</v>
      </c>
      <c r="C54" s="54"/>
      <c r="D54" s="54"/>
      <c r="E54" s="54"/>
      <c r="F54" s="54"/>
      <c r="G54" s="54"/>
      <c r="H54" s="54"/>
      <c r="I54" s="54"/>
      <c r="J54" s="54"/>
      <c r="K54" s="54"/>
      <c r="L54" s="55">
        <f>C54-K54</f>
        <v>0</v>
      </c>
    </row>
    <row r="55" spans="3:12" ht="12.75">
      <c r="C55" s="98"/>
      <c r="D55" s="98"/>
      <c r="E55" s="98"/>
      <c r="F55" s="98"/>
      <c r="G55" s="98"/>
      <c r="H55" s="98"/>
      <c r="I55" s="98"/>
      <c r="J55" s="98"/>
      <c r="K55" s="98"/>
      <c r="L55" s="98"/>
    </row>
    <row r="56" spans="3:12" ht="12.75">
      <c r="C56" s="98"/>
      <c r="D56" s="98"/>
      <c r="E56" s="98"/>
      <c r="F56" s="98"/>
      <c r="G56" s="98"/>
      <c r="H56" s="98"/>
      <c r="I56" s="98"/>
      <c r="J56" s="98"/>
      <c r="K56" s="98"/>
      <c r="L56" s="98"/>
    </row>
    <row r="57" spans="1:13" ht="12.75" customHeight="1">
      <c r="A57" s="124" t="s">
        <v>458</v>
      </c>
      <c r="B57" s="124"/>
      <c r="C57" s="124"/>
      <c r="D57" s="124"/>
      <c r="E57" s="124"/>
      <c r="F57" s="124"/>
      <c r="G57" s="124"/>
      <c r="H57" s="124"/>
      <c r="I57" s="124"/>
      <c r="J57" s="124"/>
      <c r="K57" s="124"/>
      <c r="L57" s="124"/>
      <c r="M57" s="124"/>
    </row>
    <row r="58" spans="1:13" ht="51" customHeight="1">
      <c r="A58" s="119" t="s">
        <v>433</v>
      </c>
      <c r="B58" s="121"/>
      <c r="C58" s="121"/>
      <c r="D58" s="121"/>
      <c r="E58" s="121"/>
      <c r="F58" s="121"/>
      <c r="G58" s="121"/>
      <c r="H58" s="121"/>
      <c r="I58" s="121"/>
      <c r="J58" s="121"/>
      <c r="K58" s="121"/>
      <c r="L58" s="121"/>
      <c r="M58" s="121"/>
    </row>
    <row r="59" spans="1:13" ht="170.25" customHeight="1">
      <c r="A59" s="122" t="s">
        <v>437</v>
      </c>
      <c r="B59" s="192"/>
      <c r="C59" s="192"/>
      <c r="D59" s="192"/>
      <c r="E59" s="192"/>
      <c r="F59" s="192"/>
      <c r="G59" s="192"/>
      <c r="H59" s="192"/>
      <c r="I59" s="192"/>
      <c r="J59" s="192"/>
      <c r="K59" s="192"/>
      <c r="L59" s="192"/>
      <c r="M59" s="192"/>
    </row>
    <row r="60" spans="1:13" ht="25.5" customHeight="1">
      <c r="A60" s="119" t="s">
        <v>5</v>
      </c>
      <c r="B60" s="121"/>
      <c r="C60" s="121"/>
      <c r="D60" s="121"/>
      <c r="E60" s="121"/>
      <c r="F60" s="121"/>
      <c r="G60" s="121"/>
      <c r="H60" s="121"/>
      <c r="I60" s="121"/>
      <c r="J60" s="121"/>
      <c r="K60" s="121"/>
      <c r="L60" s="121"/>
      <c r="M60" s="121"/>
    </row>
    <row r="61" spans="1:13" ht="279" customHeight="1">
      <c r="A61" s="119" t="s">
        <v>449</v>
      </c>
      <c r="B61" s="121"/>
      <c r="C61" s="121"/>
      <c r="D61" s="121"/>
      <c r="E61" s="121"/>
      <c r="F61" s="121"/>
      <c r="G61" s="121"/>
      <c r="H61" s="121"/>
      <c r="I61" s="121"/>
      <c r="J61" s="121"/>
      <c r="K61" s="121"/>
      <c r="L61" s="121"/>
      <c r="M61" s="121"/>
    </row>
    <row r="62" spans="1:13" ht="39" customHeight="1">
      <c r="A62" s="178" t="s">
        <v>396</v>
      </c>
      <c r="B62" s="178"/>
      <c r="C62" s="178"/>
      <c r="D62" s="178"/>
      <c r="E62" s="178"/>
      <c r="F62" s="178"/>
      <c r="G62" s="178"/>
      <c r="H62" s="178"/>
      <c r="I62" s="178"/>
      <c r="J62" s="178"/>
      <c r="K62" s="178"/>
      <c r="L62" s="178"/>
      <c r="M62" s="178"/>
    </row>
    <row r="63" spans="1:13" ht="68.25" customHeight="1">
      <c r="A63" s="178" t="s">
        <v>464</v>
      </c>
      <c r="B63" s="178"/>
      <c r="C63" s="178"/>
      <c r="D63" s="178"/>
      <c r="E63" s="178"/>
      <c r="F63" s="178"/>
      <c r="G63" s="178"/>
      <c r="H63" s="178"/>
      <c r="I63" s="178"/>
      <c r="J63" s="178"/>
      <c r="K63" s="178"/>
      <c r="L63" s="178"/>
      <c r="M63" s="178"/>
    </row>
  </sheetData>
  <sheetProtection password="DED0" sheet="1"/>
  <mergeCells count="66">
    <mergeCell ref="K17:K18"/>
    <mergeCell ref="D5:E5"/>
    <mergeCell ref="D17:E17"/>
    <mergeCell ref="L5:L6"/>
    <mergeCell ref="F5:F6"/>
    <mergeCell ref="G5:H5"/>
    <mergeCell ref="I5:I6"/>
    <mergeCell ref="J5:J6"/>
    <mergeCell ref="K5:K6"/>
    <mergeCell ref="J29:J30"/>
    <mergeCell ref="B51:B52"/>
    <mergeCell ref="A1:N1"/>
    <mergeCell ref="F17:F18"/>
    <mergeCell ref="G17:H17"/>
    <mergeCell ref="I17:I18"/>
    <mergeCell ref="J17:J18"/>
    <mergeCell ref="C5:C6"/>
    <mergeCell ref="B17:B18"/>
    <mergeCell ref="A17:A18"/>
    <mergeCell ref="G29:H29"/>
    <mergeCell ref="A40:A41"/>
    <mergeCell ref="C17:C18"/>
    <mergeCell ref="A60:M60"/>
    <mergeCell ref="M40:M41"/>
    <mergeCell ref="I40:I41"/>
    <mergeCell ref="I29:I30"/>
    <mergeCell ref="G40:H40"/>
    <mergeCell ref="M29:M30"/>
    <mergeCell ref="B40:B41"/>
    <mergeCell ref="A57:M57"/>
    <mergeCell ref="L40:L41"/>
    <mergeCell ref="C40:C41"/>
    <mergeCell ref="D40:E40"/>
    <mergeCell ref="J40:J41"/>
    <mergeCell ref="K40:K41"/>
    <mergeCell ref="F40:F41"/>
    <mergeCell ref="F29:F30"/>
    <mergeCell ref="A62:M62"/>
    <mergeCell ref="A15:M15"/>
    <mergeCell ref="K29:K30"/>
    <mergeCell ref="L29:L30"/>
    <mergeCell ref="A59:M59"/>
    <mergeCell ref="A61:M61"/>
    <mergeCell ref="A58:M58"/>
    <mergeCell ref="L17:L18"/>
    <mergeCell ref="M17:M18"/>
    <mergeCell ref="C51:C52"/>
    <mergeCell ref="A3:M3"/>
    <mergeCell ref="A27:M27"/>
    <mergeCell ref="A29:A30"/>
    <mergeCell ref="B29:B30"/>
    <mergeCell ref="C29:C30"/>
    <mergeCell ref="D29:E29"/>
    <mergeCell ref="M5:M6"/>
    <mergeCell ref="B5:B6"/>
    <mergeCell ref="A5:A6"/>
    <mergeCell ref="A63:M63"/>
    <mergeCell ref="F51:G51"/>
    <mergeCell ref="D51:D52"/>
    <mergeCell ref="E51:E52"/>
    <mergeCell ref="H51:H52"/>
    <mergeCell ref="I51:I52"/>
    <mergeCell ref="J51:J52"/>
    <mergeCell ref="K51:K52"/>
    <mergeCell ref="L51:L52"/>
    <mergeCell ref="A51:A52"/>
  </mergeCells>
  <printOptions/>
  <pageMargins left="0.75" right="0.75" top="1" bottom="1" header="0.5" footer="0.5"/>
  <pageSetup horizontalDpi="600" verticalDpi="600" orientation="portrait" paperSize="9" scale="75"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Q32"/>
  <sheetViews>
    <sheetView zoomScale="85" zoomScaleNormal="85" zoomScalePageLayoutView="0" workbookViewId="0" topLeftCell="A1">
      <selection activeCell="C9" sqref="C9"/>
    </sheetView>
  </sheetViews>
  <sheetFormatPr defaultColWidth="9.00390625" defaultRowHeight="12.75"/>
  <cols>
    <col min="1" max="1" width="9.125" style="195" customWidth="1"/>
    <col min="2" max="2" width="28.75390625" style="195" customWidth="1"/>
    <col min="3" max="3" width="27.75390625" style="195" customWidth="1"/>
    <col min="4" max="4" width="10.75390625" style="195" customWidth="1"/>
    <col min="5" max="5" width="9.125" style="195" customWidth="1"/>
    <col min="6" max="6" width="10.25390625" style="195" customWidth="1"/>
    <col min="7" max="7" width="5.875" style="195" customWidth="1"/>
    <col min="8" max="8" width="4.25390625" style="195" customWidth="1"/>
    <col min="9" max="9" width="6.375" style="195" customWidth="1"/>
    <col min="10" max="10" width="8.25390625" style="195" customWidth="1"/>
    <col min="11" max="11" width="9.125" style="195" customWidth="1"/>
    <col min="12" max="12" width="9.875" style="195" customWidth="1"/>
    <col min="13" max="14" width="7.00390625" style="195" customWidth="1"/>
    <col min="15" max="16384" width="9.125" style="195" customWidth="1"/>
  </cols>
  <sheetData>
    <row r="1" ht="15">
      <c r="A1" s="194" t="s">
        <v>397</v>
      </c>
    </row>
    <row r="3" spans="1:16" ht="30.75" customHeight="1">
      <c r="A3" s="196" t="s">
        <v>424</v>
      </c>
      <c r="B3" s="119"/>
      <c r="C3" s="119"/>
      <c r="D3" s="119"/>
      <c r="E3" s="119"/>
      <c r="F3" s="119"/>
      <c r="G3" s="119"/>
      <c r="H3" s="119"/>
      <c r="I3" s="119"/>
      <c r="J3" s="119"/>
      <c r="K3" s="119"/>
      <c r="L3" s="119"/>
      <c r="M3" s="119"/>
      <c r="N3" s="119"/>
      <c r="O3" s="119"/>
      <c r="P3" s="119"/>
    </row>
    <row r="4" ht="15.75" thickBot="1">
      <c r="A4" s="195" t="s">
        <v>82</v>
      </c>
    </row>
    <row r="5" spans="1:16" ht="34.5" customHeight="1">
      <c r="A5" s="197" t="s">
        <v>192</v>
      </c>
      <c r="B5" s="198" t="s">
        <v>257</v>
      </c>
      <c r="C5" s="199" t="s">
        <v>425</v>
      </c>
      <c r="D5" s="199" t="s">
        <v>193</v>
      </c>
      <c r="E5" s="199"/>
      <c r="F5" s="200" t="s">
        <v>194</v>
      </c>
      <c r="G5" s="201"/>
      <c r="H5" s="202"/>
      <c r="I5" s="203"/>
      <c r="J5" s="199" t="s">
        <v>195</v>
      </c>
      <c r="K5" s="199"/>
      <c r="L5" s="199" t="s">
        <v>196</v>
      </c>
      <c r="M5" s="199" t="s">
        <v>197</v>
      </c>
      <c r="N5" s="204" t="s">
        <v>259</v>
      </c>
      <c r="O5" s="199" t="s">
        <v>3</v>
      </c>
      <c r="P5" s="205" t="s">
        <v>85</v>
      </c>
    </row>
    <row r="6" spans="1:16" ht="34.5" thickBot="1">
      <c r="A6" s="206"/>
      <c r="B6" s="207"/>
      <c r="C6" s="208"/>
      <c r="D6" s="209" t="s">
        <v>41</v>
      </c>
      <c r="E6" s="209" t="s">
        <v>198</v>
      </c>
      <c r="F6" s="209" t="s">
        <v>41</v>
      </c>
      <c r="G6" s="210" t="s">
        <v>199</v>
      </c>
      <c r="H6" s="211"/>
      <c r="I6" s="207"/>
      <c r="J6" s="209" t="s">
        <v>200</v>
      </c>
      <c r="K6" s="209" t="s">
        <v>201</v>
      </c>
      <c r="L6" s="208"/>
      <c r="M6" s="208"/>
      <c r="N6" s="152"/>
      <c r="O6" s="208"/>
      <c r="P6" s="212"/>
    </row>
    <row r="7" spans="1:16" ht="15.75" thickBot="1">
      <c r="A7" s="213">
        <v>3</v>
      </c>
      <c r="B7" s="214">
        <v>1</v>
      </c>
      <c r="C7" s="215">
        <v>2</v>
      </c>
      <c r="D7" s="216">
        <v>4</v>
      </c>
      <c r="E7" s="216">
        <v>5</v>
      </c>
      <c r="F7" s="216">
        <v>6</v>
      </c>
      <c r="G7" s="217">
        <v>7</v>
      </c>
      <c r="H7" s="218"/>
      <c r="I7" s="219"/>
      <c r="J7" s="216">
        <v>8</v>
      </c>
      <c r="K7" s="216">
        <v>9</v>
      </c>
      <c r="L7" s="216">
        <v>10</v>
      </c>
      <c r="M7" s="216">
        <v>11</v>
      </c>
      <c r="N7" s="220" t="s">
        <v>229</v>
      </c>
      <c r="O7" s="220" t="s">
        <v>48</v>
      </c>
      <c r="P7" s="221" t="s">
        <v>272</v>
      </c>
    </row>
    <row r="8" spans="1:16" ht="15">
      <c r="A8" s="222" t="s">
        <v>220</v>
      </c>
      <c r="B8" s="223"/>
      <c r="C8" s="223"/>
      <c r="D8" s="223"/>
      <c r="E8" s="223"/>
      <c r="F8" s="223"/>
      <c r="G8" s="223"/>
      <c r="H8" s="223"/>
      <c r="I8" s="223"/>
      <c r="J8" s="223"/>
      <c r="K8" s="223"/>
      <c r="L8" s="223"/>
      <c r="M8" s="223"/>
      <c r="N8" s="224"/>
      <c r="O8" s="224"/>
      <c r="P8" s="225"/>
    </row>
    <row r="9" spans="1:17" ht="36.75" customHeight="1">
      <c r="A9" s="226">
        <v>1</v>
      </c>
      <c r="B9" s="227" t="s">
        <v>258</v>
      </c>
      <c r="C9" s="228"/>
      <c r="D9" s="228"/>
      <c r="E9" s="228"/>
      <c r="F9" s="228"/>
      <c r="G9" s="228"/>
      <c r="H9" s="229" t="str">
        <f>IF(I9&gt;G9,"Ошибка","/")</f>
        <v>/</v>
      </c>
      <c r="I9" s="228"/>
      <c r="J9" s="228"/>
      <c r="K9" s="228"/>
      <c r="L9" s="228"/>
      <c r="M9" s="228"/>
      <c r="N9" s="230"/>
      <c r="O9" s="230"/>
      <c r="P9" s="231">
        <f>C9-O9</f>
        <v>0</v>
      </c>
      <c r="Q9" s="232">
        <f>IF(SUM(D9:G9,J9:O9)&lt;&gt;C9,"Ошибка","")</f>
      </c>
    </row>
    <row r="10" spans="1:17" ht="16.5" thickBot="1">
      <c r="A10" s="233">
        <v>2</v>
      </c>
      <c r="B10" s="234" t="s">
        <v>67</v>
      </c>
      <c r="C10" s="235"/>
      <c r="D10" s="236" t="s">
        <v>203</v>
      </c>
      <c r="E10" s="235"/>
      <c r="F10" s="235"/>
      <c r="G10" s="235"/>
      <c r="H10" s="237" t="str">
        <f>IF(I10&gt;G10,"Ошибка","/")</f>
        <v>/</v>
      </c>
      <c r="I10" s="235"/>
      <c r="J10" s="235"/>
      <c r="K10" s="235"/>
      <c r="L10" s="235"/>
      <c r="M10" s="235"/>
      <c r="N10" s="238"/>
      <c r="O10" s="238"/>
      <c r="P10" s="239">
        <f>C10-O10</f>
        <v>0</v>
      </c>
      <c r="Q10" s="232">
        <f>IF(SUM(D10:G10,J10:O10)&lt;&gt;C10,"Ошибка","")</f>
      </c>
    </row>
    <row r="11" spans="1:16" ht="15" customHeight="1">
      <c r="A11" s="240" t="s">
        <v>228</v>
      </c>
      <c r="B11" s="241"/>
      <c r="C11" s="241"/>
      <c r="D11" s="241"/>
      <c r="E11" s="241"/>
      <c r="F11" s="241"/>
      <c r="G11" s="241"/>
      <c r="H11" s="241"/>
      <c r="I11" s="241"/>
      <c r="J11" s="241"/>
      <c r="K11" s="241"/>
      <c r="L11" s="241"/>
      <c r="M11" s="241"/>
      <c r="N11" s="242"/>
      <c r="O11" s="242"/>
      <c r="P11" s="243"/>
    </row>
    <row r="12" spans="1:17" ht="35.25" customHeight="1">
      <c r="A12" s="226">
        <v>3</v>
      </c>
      <c r="B12" s="227" t="s">
        <v>258</v>
      </c>
      <c r="C12" s="228"/>
      <c r="D12" s="228"/>
      <c r="E12" s="228"/>
      <c r="F12" s="228"/>
      <c r="G12" s="228"/>
      <c r="H12" s="229" t="str">
        <f>IF(I12&gt;G12,"Ошибка","/")</f>
        <v>/</v>
      </c>
      <c r="I12" s="228"/>
      <c r="J12" s="228"/>
      <c r="K12" s="228"/>
      <c r="L12" s="228"/>
      <c r="M12" s="228"/>
      <c r="N12" s="230"/>
      <c r="O12" s="230"/>
      <c r="P12" s="231">
        <f>C12-O12</f>
        <v>0</v>
      </c>
      <c r="Q12" s="232">
        <f>IF(SUM(D12:G12,J12:O12)&lt;&gt;C12,"Ошибка","")</f>
      </c>
    </row>
    <row r="13" spans="1:17" ht="16.5" thickBot="1">
      <c r="A13" s="233">
        <v>4</v>
      </c>
      <c r="B13" s="234" t="s">
        <v>67</v>
      </c>
      <c r="C13" s="235"/>
      <c r="D13" s="236" t="s">
        <v>203</v>
      </c>
      <c r="E13" s="235"/>
      <c r="F13" s="235"/>
      <c r="G13" s="235"/>
      <c r="H13" s="237" t="str">
        <f>IF(I13&gt;G13,"Ошибка","/")</f>
        <v>/</v>
      </c>
      <c r="I13" s="235"/>
      <c r="J13" s="235"/>
      <c r="K13" s="235"/>
      <c r="L13" s="235"/>
      <c r="M13" s="235"/>
      <c r="N13" s="238"/>
      <c r="O13" s="238"/>
      <c r="P13" s="239">
        <f>C13-O13</f>
        <v>0</v>
      </c>
      <c r="Q13" s="232">
        <f>IF(SUM(D13:G13,J13:O13)&lt;&gt;C13,"Ошибка","")</f>
      </c>
    </row>
    <row r="15" spans="1:16" ht="29.25" customHeight="1">
      <c r="A15" s="196" t="s">
        <v>426</v>
      </c>
      <c r="B15" s="119"/>
      <c r="C15" s="119"/>
      <c r="D15" s="119"/>
      <c r="E15" s="119"/>
      <c r="F15" s="119"/>
      <c r="G15" s="119"/>
      <c r="H15" s="119"/>
      <c r="I15" s="119"/>
      <c r="J15" s="119"/>
      <c r="K15" s="119"/>
      <c r="L15" s="119"/>
      <c r="M15" s="119"/>
      <c r="N15" s="119"/>
      <c r="O15" s="119"/>
      <c r="P15" s="119"/>
    </row>
    <row r="16" ht="15.75" thickBot="1">
      <c r="A16" s="195" t="s">
        <v>82</v>
      </c>
    </row>
    <row r="17" spans="1:16" ht="42.75" customHeight="1">
      <c r="A17" s="197" t="s">
        <v>192</v>
      </c>
      <c r="B17" s="198" t="s">
        <v>68</v>
      </c>
      <c r="C17" s="199" t="s">
        <v>427</v>
      </c>
      <c r="D17" s="199" t="s">
        <v>193</v>
      </c>
      <c r="E17" s="199"/>
      <c r="F17" s="200" t="s">
        <v>194</v>
      </c>
      <c r="G17" s="201"/>
      <c r="H17" s="202"/>
      <c r="I17" s="203"/>
      <c r="J17" s="199" t="s">
        <v>195</v>
      </c>
      <c r="K17" s="199"/>
      <c r="L17" s="199" t="s">
        <v>196</v>
      </c>
      <c r="M17" s="199" t="s">
        <v>197</v>
      </c>
      <c r="N17" s="204" t="s">
        <v>259</v>
      </c>
      <c r="O17" s="199" t="s">
        <v>3</v>
      </c>
      <c r="P17" s="205" t="s">
        <v>85</v>
      </c>
    </row>
    <row r="18" spans="1:16" ht="34.5" thickBot="1">
      <c r="A18" s="206"/>
      <c r="B18" s="207"/>
      <c r="C18" s="208"/>
      <c r="D18" s="209" t="s">
        <v>41</v>
      </c>
      <c r="E18" s="209" t="s">
        <v>198</v>
      </c>
      <c r="F18" s="209" t="s">
        <v>41</v>
      </c>
      <c r="G18" s="210" t="s">
        <v>199</v>
      </c>
      <c r="H18" s="211"/>
      <c r="I18" s="207"/>
      <c r="J18" s="209" t="s">
        <v>200</v>
      </c>
      <c r="K18" s="209" t="s">
        <v>201</v>
      </c>
      <c r="L18" s="208"/>
      <c r="M18" s="208"/>
      <c r="N18" s="152"/>
      <c r="O18" s="208"/>
      <c r="P18" s="212"/>
    </row>
    <row r="19" spans="1:16" ht="15.75" thickBot="1">
      <c r="A19" s="213">
        <v>3</v>
      </c>
      <c r="B19" s="214">
        <v>1</v>
      </c>
      <c r="C19" s="215">
        <v>2</v>
      </c>
      <c r="D19" s="216">
        <v>4</v>
      </c>
      <c r="E19" s="216">
        <v>5</v>
      </c>
      <c r="F19" s="216">
        <v>6</v>
      </c>
      <c r="G19" s="217">
        <v>7</v>
      </c>
      <c r="H19" s="218"/>
      <c r="I19" s="219"/>
      <c r="J19" s="216">
        <v>8</v>
      </c>
      <c r="K19" s="216">
        <v>9</v>
      </c>
      <c r="L19" s="216">
        <v>10</v>
      </c>
      <c r="M19" s="216">
        <v>11</v>
      </c>
      <c r="N19" s="220" t="s">
        <v>229</v>
      </c>
      <c r="O19" s="220" t="s">
        <v>48</v>
      </c>
      <c r="P19" s="221" t="s">
        <v>272</v>
      </c>
    </row>
    <row r="20" spans="1:17" ht="22.5">
      <c r="A20" s="244">
        <v>1</v>
      </c>
      <c r="B20" s="245" t="s">
        <v>222</v>
      </c>
      <c r="C20" s="246"/>
      <c r="D20" s="246"/>
      <c r="E20" s="246"/>
      <c r="F20" s="246"/>
      <c r="G20" s="246"/>
      <c r="H20" s="247" t="str">
        <f>IF(I20&gt;G20,"Ошибка","/")</f>
        <v>/</v>
      </c>
      <c r="I20" s="248"/>
      <c r="J20" s="248"/>
      <c r="K20" s="248"/>
      <c r="L20" s="248"/>
      <c r="M20" s="248"/>
      <c r="N20" s="249"/>
      <c r="O20" s="249"/>
      <c r="P20" s="250">
        <f>C20-O20</f>
        <v>0</v>
      </c>
      <c r="Q20" s="232">
        <f>IF(SUM(D20:G20,J20:O20)&lt;&gt;C20,"Ошибка","")</f>
      </c>
    </row>
    <row r="21" spans="1:17" ht="22.5">
      <c r="A21" s="251">
        <v>2</v>
      </c>
      <c r="B21" s="252" t="s">
        <v>223</v>
      </c>
      <c r="C21" s="253"/>
      <c r="D21" s="253"/>
      <c r="E21" s="253"/>
      <c r="F21" s="253"/>
      <c r="G21" s="253"/>
      <c r="H21" s="229" t="str">
        <f>IF(I21&gt;G21,"Ошибка","/")</f>
        <v>/</v>
      </c>
      <c r="I21" s="228"/>
      <c r="J21" s="228"/>
      <c r="K21" s="228"/>
      <c r="L21" s="228"/>
      <c r="M21" s="228"/>
      <c r="N21" s="230"/>
      <c r="O21" s="230"/>
      <c r="P21" s="231">
        <f>C21-O21</f>
        <v>0</v>
      </c>
      <c r="Q21" s="232">
        <f>IF(SUM(D21:G21,J21:O21)&lt;&gt;C21,"Ошибка","")</f>
      </c>
    </row>
    <row r="22" spans="1:17" ht="16.5" customHeight="1" thickBot="1">
      <c r="A22" s="254">
        <v>3</v>
      </c>
      <c r="B22" s="255" t="s">
        <v>224</v>
      </c>
      <c r="C22" s="256"/>
      <c r="D22" s="256"/>
      <c r="E22" s="256"/>
      <c r="F22" s="256"/>
      <c r="G22" s="256"/>
      <c r="H22" s="237" t="str">
        <f>IF(I22&gt;G22,"Ошибка","/")</f>
        <v>/</v>
      </c>
      <c r="I22" s="235"/>
      <c r="J22" s="235"/>
      <c r="K22" s="235"/>
      <c r="L22" s="235"/>
      <c r="M22" s="235"/>
      <c r="N22" s="238"/>
      <c r="O22" s="238"/>
      <c r="P22" s="239">
        <f>C22-O22</f>
        <v>0</v>
      </c>
      <c r="Q22" s="232">
        <f>IF(SUM(D22:G22,J22:O22)&lt;&gt;C22,"Ошибка","")</f>
      </c>
    </row>
    <row r="24" ht="15">
      <c r="A24" s="194" t="s">
        <v>260</v>
      </c>
    </row>
    <row r="25" spans="1:16" ht="46.5" customHeight="1">
      <c r="A25" s="194" t="s">
        <v>136</v>
      </c>
      <c r="B25" s="196" t="s">
        <v>434</v>
      </c>
      <c r="C25" s="119"/>
      <c r="D25" s="119"/>
      <c r="E25" s="119"/>
      <c r="F25" s="119"/>
      <c r="G25" s="119"/>
      <c r="H25" s="119"/>
      <c r="I25" s="119"/>
      <c r="J25" s="119"/>
      <c r="K25" s="119"/>
      <c r="L25" s="119"/>
      <c r="M25" s="119"/>
      <c r="N25" s="119"/>
      <c r="O25" s="119"/>
      <c r="P25" s="119"/>
    </row>
    <row r="26" spans="1:16" ht="29.25" customHeight="1">
      <c r="A26" s="195" t="s">
        <v>137</v>
      </c>
      <c r="B26" s="257" t="s">
        <v>261</v>
      </c>
      <c r="C26" s="257"/>
      <c r="D26" s="257"/>
      <c r="E26" s="257"/>
      <c r="F26" s="257"/>
      <c r="G26" s="257"/>
      <c r="H26" s="257"/>
      <c r="I26" s="257"/>
      <c r="J26" s="257"/>
      <c r="K26" s="257"/>
      <c r="L26" s="257"/>
      <c r="M26" s="257"/>
      <c r="N26" s="257"/>
      <c r="O26" s="257"/>
      <c r="P26" s="257"/>
    </row>
    <row r="27" spans="1:16" ht="89.25" customHeight="1">
      <c r="A27" s="258" t="s">
        <v>73</v>
      </c>
      <c r="B27" s="196" t="s">
        <v>262</v>
      </c>
      <c r="C27" s="196"/>
      <c r="D27" s="196"/>
      <c r="E27" s="196"/>
      <c r="F27" s="196"/>
      <c r="G27" s="196"/>
      <c r="H27" s="196"/>
      <c r="I27" s="196"/>
      <c r="J27" s="196"/>
      <c r="K27" s="196"/>
      <c r="L27" s="196"/>
      <c r="M27" s="196"/>
      <c r="N27" s="196"/>
      <c r="O27" s="196"/>
      <c r="P27" s="196"/>
    </row>
    <row r="28" spans="1:16" ht="15">
      <c r="A28" s="195" t="s">
        <v>74</v>
      </c>
      <c r="B28" s="196" t="s">
        <v>79</v>
      </c>
      <c r="C28" s="196"/>
      <c r="D28" s="196"/>
      <c r="E28" s="196"/>
      <c r="F28" s="196"/>
      <c r="G28" s="196"/>
      <c r="H28" s="196"/>
      <c r="I28" s="196"/>
      <c r="J28" s="196"/>
      <c r="K28" s="196"/>
      <c r="L28" s="196"/>
      <c r="M28" s="196"/>
      <c r="N28" s="196"/>
      <c r="O28" s="196"/>
      <c r="P28" s="196"/>
    </row>
    <row r="29" spans="1:16" ht="48.75" customHeight="1">
      <c r="A29" s="195" t="s">
        <v>103</v>
      </c>
      <c r="B29" s="196" t="s">
        <v>77</v>
      </c>
      <c r="C29" s="196"/>
      <c r="D29" s="196"/>
      <c r="E29" s="196"/>
      <c r="F29" s="196"/>
      <c r="G29" s="196"/>
      <c r="H29" s="196"/>
      <c r="I29" s="196"/>
      <c r="J29" s="196"/>
      <c r="K29" s="196"/>
      <c r="L29" s="196"/>
      <c r="M29" s="196"/>
      <c r="N29" s="196"/>
      <c r="O29" s="196"/>
      <c r="P29" s="196"/>
    </row>
    <row r="30" spans="1:16" ht="79.5" customHeight="1">
      <c r="A30" s="258" t="s">
        <v>75</v>
      </c>
      <c r="B30" s="196" t="s">
        <v>80</v>
      </c>
      <c r="C30" s="196"/>
      <c r="D30" s="196"/>
      <c r="E30" s="196"/>
      <c r="F30" s="196"/>
      <c r="G30" s="196"/>
      <c r="H30" s="196"/>
      <c r="I30" s="196"/>
      <c r="J30" s="196"/>
      <c r="K30" s="196"/>
      <c r="L30" s="196"/>
      <c r="M30" s="196"/>
      <c r="N30" s="196"/>
      <c r="O30" s="196"/>
      <c r="P30" s="196"/>
    </row>
    <row r="31" spans="1:16" ht="44.25" customHeight="1">
      <c r="A31" s="258" t="s">
        <v>76</v>
      </c>
      <c r="B31" s="196" t="s">
        <v>78</v>
      </c>
      <c r="C31" s="196"/>
      <c r="D31" s="196"/>
      <c r="E31" s="196"/>
      <c r="F31" s="196"/>
      <c r="G31" s="196"/>
      <c r="H31" s="196"/>
      <c r="I31" s="196"/>
      <c r="J31" s="196"/>
      <c r="K31" s="196"/>
      <c r="L31" s="196"/>
      <c r="M31" s="196"/>
      <c r="N31" s="196"/>
      <c r="O31" s="196"/>
      <c r="P31" s="196"/>
    </row>
    <row r="32" spans="1:16" ht="30.75" customHeight="1">
      <c r="A32" s="258" t="s">
        <v>398</v>
      </c>
      <c r="B32" s="196" t="s">
        <v>399</v>
      </c>
      <c r="C32" s="196"/>
      <c r="D32" s="196"/>
      <c r="E32" s="196"/>
      <c r="F32" s="196"/>
      <c r="G32" s="196"/>
      <c r="H32" s="196"/>
      <c r="I32" s="196"/>
      <c r="J32" s="196"/>
      <c r="K32" s="196"/>
      <c r="L32" s="196"/>
      <c r="M32" s="196"/>
      <c r="N32" s="196"/>
      <c r="O32" s="196"/>
      <c r="P32" s="196"/>
    </row>
  </sheetData>
  <sheetProtection password="DED0" sheet="1"/>
  <mergeCells count="38">
    <mergeCell ref="B27:P27"/>
    <mergeCell ref="B28:P28"/>
    <mergeCell ref="B29:P29"/>
    <mergeCell ref="B30:P30"/>
    <mergeCell ref="B31:P31"/>
    <mergeCell ref="B32:P32"/>
    <mergeCell ref="O17:O18"/>
    <mergeCell ref="P17:P18"/>
    <mergeCell ref="G18:I18"/>
    <mergeCell ref="G19:I19"/>
    <mergeCell ref="B25:P25"/>
    <mergeCell ref="B26:P26"/>
    <mergeCell ref="A15:P15"/>
    <mergeCell ref="A17:A18"/>
    <mergeCell ref="B17:B18"/>
    <mergeCell ref="C17:C18"/>
    <mergeCell ref="D17:E17"/>
    <mergeCell ref="F17:I17"/>
    <mergeCell ref="J17:K17"/>
    <mergeCell ref="L17:L18"/>
    <mergeCell ref="M17:M18"/>
    <mergeCell ref="N17:N18"/>
    <mergeCell ref="O5:O6"/>
    <mergeCell ref="P5:P6"/>
    <mergeCell ref="G6:I6"/>
    <mergeCell ref="G7:I7"/>
    <mergeCell ref="A8:P8"/>
    <mergeCell ref="A11:P11"/>
    <mergeCell ref="A3:P3"/>
    <mergeCell ref="A5:A6"/>
    <mergeCell ref="B5:B6"/>
    <mergeCell ref="C5:C6"/>
    <mergeCell ref="D5:E5"/>
    <mergeCell ref="F5:I5"/>
    <mergeCell ref="J5:K5"/>
    <mergeCell ref="L5:L6"/>
    <mergeCell ref="M5:M6"/>
    <mergeCell ref="N5:N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65"/>
  <sheetViews>
    <sheetView zoomScale="91" zoomScaleNormal="91" zoomScalePageLayoutView="0" workbookViewId="0" topLeftCell="A1">
      <selection activeCell="C8" sqref="C8"/>
    </sheetView>
  </sheetViews>
  <sheetFormatPr defaultColWidth="9.00390625" defaultRowHeight="12.75"/>
  <cols>
    <col min="1" max="1" width="26.25390625" style="0" customWidth="1"/>
    <col min="2" max="2" width="6.625" style="0" customWidth="1"/>
    <col min="3" max="3" width="10.125" style="0" customWidth="1"/>
    <col min="4" max="4" width="9.00390625" style="0" customWidth="1"/>
    <col min="7" max="7" width="8.00390625" style="0" customWidth="1"/>
    <col min="8" max="8" width="7.00390625" style="0" customWidth="1"/>
    <col min="9" max="9" width="6.625" style="0" customWidth="1"/>
    <col min="10" max="10" width="5.375" style="0" customWidth="1"/>
    <col min="11" max="12" width="6.75390625" style="0" customWidth="1"/>
    <col min="13" max="13" width="6.125" style="0" customWidth="1"/>
  </cols>
  <sheetData>
    <row r="1" spans="1:14" ht="13.5" customHeight="1">
      <c r="A1" s="124" t="s">
        <v>306</v>
      </c>
      <c r="B1" s="119"/>
      <c r="C1" s="119"/>
      <c r="D1" s="119"/>
      <c r="E1" s="119"/>
      <c r="F1" s="119"/>
      <c r="G1" s="119"/>
      <c r="H1" s="119"/>
      <c r="I1" s="119"/>
      <c r="J1" s="119"/>
      <c r="K1" s="119"/>
      <c r="L1" s="119"/>
      <c r="M1" s="119"/>
      <c r="N1" s="121"/>
    </row>
    <row r="3" spans="1:13" ht="25.5" customHeight="1">
      <c r="A3" s="189" t="s">
        <v>444</v>
      </c>
      <c r="B3" s="119"/>
      <c r="C3" s="119"/>
      <c r="D3" s="119"/>
      <c r="E3" s="119"/>
      <c r="F3" s="119"/>
      <c r="G3" s="119"/>
      <c r="H3" s="119"/>
      <c r="I3" s="119"/>
      <c r="J3" s="119"/>
      <c r="K3" s="119"/>
      <c r="L3" s="119"/>
      <c r="M3" s="119"/>
    </row>
    <row r="4" ht="13.5" thickBot="1">
      <c r="A4" s="47" t="s">
        <v>209</v>
      </c>
    </row>
    <row r="5" spans="1:13" ht="40.5" customHeight="1">
      <c r="A5" s="185" t="s">
        <v>297</v>
      </c>
      <c r="B5" s="187" t="s">
        <v>210</v>
      </c>
      <c r="C5" s="187" t="s">
        <v>211</v>
      </c>
      <c r="D5" s="187" t="s">
        <v>212</v>
      </c>
      <c r="E5" s="187"/>
      <c r="F5" s="187" t="s">
        <v>213</v>
      </c>
      <c r="G5" s="187" t="s">
        <v>214</v>
      </c>
      <c r="H5" s="187"/>
      <c r="I5" s="187" t="s">
        <v>215</v>
      </c>
      <c r="J5" s="187" t="s">
        <v>216</v>
      </c>
      <c r="K5" s="187" t="s">
        <v>217</v>
      </c>
      <c r="L5" s="187" t="s">
        <v>218</v>
      </c>
      <c r="M5" s="190" t="s">
        <v>85</v>
      </c>
    </row>
    <row r="6" spans="1:13" ht="38.25">
      <c r="A6" s="186"/>
      <c r="B6" s="188"/>
      <c r="C6" s="188"/>
      <c r="D6" s="50" t="s">
        <v>264</v>
      </c>
      <c r="E6" s="50" t="s">
        <v>219</v>
      </c>
      <c r="F6" s="188"/>
      <c r="G6" s="50" t="s">
        <v>265</v>
      </c>
      <c r="H6" s="50" t="s">
        <v>266</v>
      </c>
      <c r="I6" s="188"/>
      <c r="J6" s="188"/>
      <c r="K6" s="188"/>
      <c r="L6" s="188"/>
      <c r="M6" s="191"/>
    </row>
    <row r="7" spans="1:13" ht="15.75">
      <c r="A7" s="34">
        <v>1</v>
      </c>
      <c r="B7" s="35">
        <v>2</v>
      </c>
      <c r="C7" s="35">
        <v>3</v>
      </c>
      <c r="D7" s="35">
        <v>4</v>
      </c>
      <c r="E7" s="35">
        <v>5</v>
      </c>
      <c r="F7" s="35">
        <v>6</v>
      </c>
      <c r="G7" s="35">
        <v>7</v>
      </c>
      <c r="H7" s="35">
        <v>8</v>
      </c>
      <c r="I7" s="35">
        <v>9</v>
      </c>
      <c r="J7" s="35">
        <v>10</v>
      </c>
      <c r="K7" s="35">
        <v>11</v>
      </c>
      <c r="L7" s="35">
        <v>12</v>
      </c>
      <c r="M7" s="36">
        <v>13</v>
      </c>
    </row>
    <row r="8" spans="1:14" ht="18.75" customHeight="1">
      <c r="A8" s="37" t="s">
        <v>220</v>
      </c>
      <c r="B8" s="38">
        <v>1</v>
      </c>
      <c r="C8" s="51"/>
      <c r="D8" s="51"/>
      <c r="E8" s="51"/>
      <c r="F8" s="51"/>
      <c r="G8" s="51"/>
      <c r="H8" s="51"/>
      <c r="I8" s="51"/>
      <c r="J8" s="51"/>
      <c r="K8" s="51"/>
      <c r="L8" s="51"/>
      <c r="M8" s="52">
        <f aca="true" t="shared" si="0" ref="M8:M13">C8-L8</f>
        <v>0</v>
      </c>
      <c r="N8" s="98">
        <f aca="true" t="shared" si="1" ref="N8:N13">IF(SUM(D8:K8)&lt;&gt;M8,"ошибка","")</f>
      </c>
    </row>
    <row r="9" spans="1:14" ht="15.75">
      <c r="A9" s="37" t="s">
        <v>221</v>
      </c>
      <c r="B9" s="38">
        <v>2</v>
      </c>
      <c r="C9" s="51"/>
      <c r="D9" s="51"/>
      <c r="E9" s="51"/>
      <c r="F9" s="51"/>
      <c r="G9" s="51"/>
      <c r="H9" s="51"/>
      <c r="I9" s="51"/>
      <c r="J9" s="51"/>
      <c r="K9" s="51"/>
      <c r="L9" s="51"/>
      <c r="M9" s="52">
        <f t="shared" si="0"/>
        <v>0</v>
      </c>
      <c r="N9" s="98">
        <f t="shared" si="1"/>
      </c>
    </row>
    <row r="10" spans="1:14" ht="25.5" customHeight="1">
      <c r="A10" s="37" t="s">
        <v>222</v>
      </c>
      <c r="B10" s="38">
        <v>3</v>
      </c>
      <c r="C10" s="51"/>
      <c r="D10" s="51"/>
      <c r="E10" s="51"/>
      <c r="F10" s="51"/>
      <c r="G10" s="51"/>
      <c r="H10" s="51"/>
      <c r="I10" s="51"/>
      <c r="J10" s="51"/>
      <c r="K10" s="51"/>
      <c r="L10" s="51"/>
      <c r="M10" s="52">
        <f t="shared" si="0"/>
        <v>0</v>
      </c>
      <c r="N10" s="98">
        <f t="shared" si="1"/>
      </c>
    </row>
    <row r="11" spans="1:14" ht="27.75" customHeight="1">
      <c r="A11" s="37" t="s">
        <v>223</v>
      </c>
      <c r="B11" s="38">
        <v>4</v>
      </c>
      <c r="C11" s="51"/>
      <c r="D11" s="51"/>
      <c r="E11" s="51"/>
      <c r="F11" s="51"/>
      <c r="G11" s="51"/>
      <c r="H11" s="51"/>
      <c r="I11" s="51"/>
      <c r="J11" s="51"/>
      <c r="K11" s="51"/>
      <c r="L11" s="51"/>
      <c r="M11" s="52">
        <f t="shared" si="0"/>
        <v>0</v>
      </c>
      <c r="N11" s="98">
        <f t="shared" si="1"/>
      </c>
    </row>
    <row r="12" spans="1:14" ht="16.5" thickBot="1">
      <c r="A12" s="41" t="s">
        <v>224</v>
      </c>
      <c r="B12" s="42">
        <v>5</v>
      </c>
      <c r="C12" s="54"/>
      <c r="D12" s="54"/>
      <c r="E12" s="54"/>
      <c r="F12" s="54"/>
      <c r="G12" s="54"/>
      <c r="H12" s="54"/>
      <c r="I12" s="54"/>
      <c r="J12" s="54"/>
      <c r="K12" s="54"/>
      <c r="L12" s="54"/>
      <c r="M12" s="55">
        <f t="shared" si="0"/>
        <v>0</v>
      </c>
      <c r="N12" s="98">
        <f t="shared" si="1"/>
      </c>
    </row>
    <row r="13" spans="1:14" ht="90" thickBot="1">
      <c r="A13" s="99" t="s">
        <v>326</v>
      </c>
      <c r="B13" s="100">
        <v>6</v>
      </c>
      <c r="C13" s="101"/>
      <c r="D13" s="101"/>
      <c r="E13" s="101"/>
      <c r="F13" s="101"/>
      <c r="G13" s="101"/>
      <c r="H13" s="101"/>
      <c r="I13" s="101"/>
      <c r="J13" s="101"/>
      <c r="K13" s="101"/>
      <c r="L13" s="101"/>
      <c r="M13" s="102">
        <f t="shared" si="0"/>
        <v>0</v>
      </c>
      <c r="N13" s="98">
        <f t="shared" si="1"/>
      </c>
    </row>
    <row r="14" spans="3:12" ht="12.75">
      <c r="C14" s="98">
        <f aca="true" t="shared" si="2" ref="C14:L14">IF(C13&gt;SUM(C8:C12),"ошибка","")</f>
      </c>
      <c r="D14" s="98">
        <f t="shared" si="2"/>
      </c>
      <c r="E14" s="98">
        <f t="shared" si="2"/>
      </c>
      <c r="F14" s="98">
        <f t="shared" si="2"/>
      </c>
      <c r="G14" s="98">
        <f t="shared" si="2"/>
      </c>
      <c r="H14" s="98">
        <f t="shared" si="2"/>
      </c>
      <c r="I14" s="98">
        <f t="shared" si="2"/>
      </c>
      <c r="J14" s="98">
        <f t="shared" si="2"/>
      </c>
      <c r="K14" s="98">
        <f t="shared" si="2"/>
      </c>
      <c r="L14" s="98">
        <f t="shared" si="2"/>
      </c>
    </row>
    <row r="15" spans="1:13" ht="37.5" customHeight="1">
      <c r="A15" s="193" t="s">
        <v>445</v>
      </c>
      <c r="B15" s="178"/>
      <c r="C15" s="178"/>
      <c r="D15" s="178"/>
      <c r="E15" s="178"/>
      <c r="F15" s="178"/>
      <c r="G15" s="178"/>
      <c r="H15" s="178"/>
      <c r="I15" s="178"/>
      <c r="J15" s="178"/>
      <c r="K15" s="178"/>
      <c r="L15" s="178"/>
      <c r="M15" s="178"/>
    </row>
    <row r="16" ht="13.5" thickBot="1">
      <c r="A16" s="47" t="s">
        <v>209</v>
      </c>
    </row>
    <row r="17" spans="1:13" ht="12.75">
      <c r="A17" s="185" t="s">
        <v>297</v>
      </c>
      <c r="B17" s="187" t="s">
        <v>210</v>
      </c>
      <c r="C17" s="187" t="s">
        <v>211</v>
      </c>
      <c r="D17" s="187" t="s">
        <v>212</v>
      </c>
      <c r="E17" s="187"/>
      <c r="F17" s="187" t="s">
        <v>213</v>
      </c>
      <c r="G17" s="187" t="s">
        <v>214</v>
      </c>
      <c r="H17" s="187"/>
      <c r="I17" s="187" t="s">
        <v>215</v>
      </c>
      <c r="J17" s="187" t="s">
        <v>216</v>
      </c>
      <c r="K17" s="187" t="s">
        <v>217</v>
      </c>
      <c r="L17" s="187" t="s">
        <v>218</v>
      </c>
      <c r="M17" s="190" t="s">
        <v>85</v>
      </c>
    </row>
    <row r="18" spans="1:13" ht="38.25">
      <c r="A18" s="186"/>
      <c r="B18" s="188"/>
      <c r="C18" s="188"/>
      <c r="D18" s="50" t="s">
        <v>264</v>
      </c>
      <c r="E18" s="50" t="s">
        <v>219</v>
      </c>
      <c r="F18" s="188"/>
      <c r="G18" s="50" t="s">
        <v>265</v>
      </c>
      <c r="H18" s="50" t="s">
        <v>266</v>
      </c>
      <c r="I18" s="188"/>
      <c r="J18" s="188"/>
      <c r="K18" s="188"/>
      <c r="L18" s="188"/>
      <c r="M18" s="191"/>
    </row>
    <row r="19" spans="1:13" ht="15.75">
      <c r="A19" s="34">
        <v>1</v>
      </c>
      <c r="B19" s="35">
        <v>2</v>
      </c>
      <c r="C19" s="35">
        <v>3</v>
      </c>
      <c r="D19" s="35">
        <v>4</v>
      </c>
      <c r="E19" s="35">
        <v>5</v>
      </c>
      <c r="F19" s="35">
        <v>6</v>
      </c>
      <c r="G19" s="35">
        <v>7</v>
      </c>
      <c r="H19" s="35">
        <v>8</v>
      </c>
      <c r="I19" s="35">
        <v>9</v>
      </c>
      <c r="J19" s="35">
        <v>10</v>
      </c>
      <c r="K19" s="35">
        <v>11</v>
      </c>
      <c r="L19" s="35">
        <v>12</v>
      </c>
      <c r="M19" s="36">
        <v>13</v>
      </c>
    </row>
    <row r="20" spans="1:14" ht="15.75">
      <c r="A20" s="37" t="s">
        <v>220</v>
      </c>
      <c r="B20" s="38">
        <v>1</v>
      </c>
      <c r="C20" s="51"/>
      <c r="D20" s="51"/>
      <c r="E20" s="51"/>
      <c r="F20" s="51"/>
      <c r="G20" s="51"/>
      <c r="H20" s="51"/>
      <c r="I20" s="51"/>
      <c r="J20" s="51"/>
      <c r="K20" s="51"/>
      <c r="L20" s="51"/>
      <c r="M20" s="52">
        <f aca="true" t="shared" si="3" ref="M20:M25">C20-L20</f>
        <v>0</v>
      </c>
      <c r="N20" s="98">
        <f aca="true" t="shared" si="4" ref="N20:N25">IF(SUM(D20:K20)&lt;&gt;M20,"ошибка","")</f>
      </c>
    </row>
    <row r="21" spans="1:14" ht="15.75">
      <c r="A21" s="37" t="s">
        <v>221</v>
      </c>
      <c r="B21" s="38">
        <v>2</v>
      </c>
      <c r="C21" s="51"/>
      <c r="D21" s="51"/>
      <c r="E21" s="51"/>
      <c r="F21" s="51"/>
      <c r="G21" s="51"/>
      <c r="H21" s="51"/>
      <c r="I21" s="51"/>
      <c r="J21" s="51"/>
      <c r="K21" s="51"/>
      <c r="L21" s="51"/>
      <c r="M21" s="52">
        <f t="shared" si="3"/>
        <v>0</v>
      </c>
      <c r="N21" s="98">
        <f t="shared" si="4"/>
      </c>
    </row>
    <row r="22" spans="1:14" ht="25.5">
      <c r="A22" s="37" t="s">
        <v>222</v>
      </c>
      <c r="B22" s="38">
        <v>3</v>
      </c>
      <c r="C22" s="51"/>
      <c r="D22" s="51"/>
      <c r="E22" s="51"/>
      <c r="F22" s="51"/>
      <c r="G22" s="51"/>
      <c r="H22" s="51"/>
      <c r="I22" s="51"/>
      <c r="J22" s="51"/>
      <c r="K22" s="51"/>
      <c r="L22" s="51"/>
      <c r="M22" s="52">
        <f t="shared" si="3"/>
        <v>0</v>
      </c>
      <c r="N22" s="98">
        <f t="shared" si="4"/>
      </c>
    </row>
    <row r="23" spans="1:14" ht="25.5">
      <c r="A23" s="37" t="s">
        <v>223</v>
      </c>
      <c r="B23" s="38">
        <v>4</v>
      </c>
      <c r="C23" s="51"/>
      <c r="D23" s="51"/>
      <c r="E23" s="51"/>
      <c r="F23" s="51"/>
      <c r="G23" s="51"/>
      <c r="H23" s="51"/>
      <c r="I23" s="51"/>
      <c r="J23" s="51"/>
      <c r="K23" s="51"/>
      <c r="L23" s="51"/>
      <c r="M23" s="52">
        <f t="shared" si="3"/>
        <v>0</v>
      </c>
      <c r="N23" s="98">
        <f t="shared" si="4"/>
      </c>
    </row>
    <row r="24" spans="1:14" ht="12.75" customHeight="1" thickBot="1">
      <c r="A24" s="41" t="s">
        <v>224</v>
      </c>
      <c r="B24" s="42">
        <v>5</v>
      </c>
      <c r="C24" s="54"/>
      <c r="D24" s="54"/>
      <c r="E24" s="54"/>
      <c r="F24" s="54"/>
      <c r="G24" s="54"/>
      <c r="H24" s="54"/>
      <c r="I24" s="54"/>
      <c r="J24" s="54"/>
      <c r="K24" s="54"/>
      <c r="L24" s="54"/>
      <c r="M24" s="55">
        <f t="shared" si="3"/>
        <v>0</v>
      </c>
      <c r="N24" s="98">
        <f t="shared" si="4"/>
      </c>
    </row>
    <row r="25" spans="1:14" ht="90" thickBot="1">
      <c r="A25" s="99" t="s">
        <v>326</v>
      </c>
      <c r="B25" s="100">
        <v>6</v>
      </c>
      <c r="C25" s="101"/>
      <c r="D25" s="101"/>
      <c r="E25" s="101"/>
      <c r="F25" s="101"/>
      <c r="G25" s="101"/>
      <c r="H25" s="101"/>
      <c r="I25" s="101"/>
      <c r="J25" s="101"/>
      <c r="K25" s="101"/>
      <c r="L25" s="101"/>
      <c r="M25" s="102">
        <f t="shared" si="3"/>
        <v>0</v>
      </c>
      <c r="N25" s="98">
        <f t="shared" si="4"/>
      </c>
    </row>
    <row r="26" spans="3:12" ht="12.75">
      <c r="C26" s="98">
        <f aca="true" t="shared" si="5" ref="C26:L26">IF(C25&gt;SUM(C20:C24),"ошибка","")</f>
      </c>
      <c r="D26" s="98">
        <f t="shared" si="5"/>
      </c>
      <c r="E26" s="98">
        <f t="shared" si="5"/>
      </c>
      <c r="F26" s="98">
        <f t="shared" si="5"/>
      </c>
      <c r="G26" s="98">
        <f t="shared" si="5"/>
      </c>
      <c r="H26" s="98">
        <f t="shared" si="5"/>
      </c>
      <c r="I26" s="98">
        <f t="shared" si="5"/>
      </c>
      <c r="J26" s="98">
        <f t="shared" si="5"/>
      </c>
      <c r="K26" s="98">
        <f t="shared" si="5"/>
      </c>
      <c r="L26" s="98">
        <f t="shared" si="5"/>
      </c>
    </row>
    <row r="27" spans="1:13" ht="36" customHeight="1">
      <c r="A27" s="189" t="s">
        <v>446</v>
      </c>
      <c r="B27" s="119"/>
      <c r="C27" s="119"/>
      <c r="D27" s="119"/>
      <c r="E27" s="119"/>
      <c r="F27" s="119"/>
      <c r="G27" s="119"/>
      <c r="H27" s="119"/>
      <c r="I27" s="119"/>
      <c r="J27" s="119"/>
      <c r="K27" s="119"/>
      <c r="L27" s="119"/>
      <c r="M27" s="119"/>
    </row>
    <row r="28" ht="13.5" thickBot="1">
      <c r="A28" s="47" t="s">
        <v>209</v>
      </c>
    </row>
    <row r="29" spans="1:13" ht="12.75">
      <c r="A29" s="185" t="s">
        <v>297</v>
      </c>
      <c r="B29" s="187" t="s">
        <v>210</v>
      </c>
      <c r="C29" s="187" t="s">
        <v>211</v>
      </c>
      <c r="D29" s="187" t="s">
        <v>212</v>
      </c>
      <c r="E29" s="187"/>
      <c r="F29" s="187" t="s">
        <v>213</v>
      </c>
      <c r="G29" s="187" t="s">
        <v>214</v>
      </c>
      <c r="H29" s="187"/>
      <c r="I29" s="187" t="s">
        <v>215</v>
      </c>
      <c r="J29" s="187" t="s">
        <v>216</v>
      </c>
      <c r="K29" s="187" t="s">
        <v>217</v>
      </c>
      <c r="L29" s="187" t="s">
        <v>218</v>
      </c>
      <c r="M29" s="190" t="s">
        <v>85</v>
      </c>
    </row>
    <row r="30" spans="1:13" ht="49.5" customHeight="1">
      <c r="A30" s="186"/>
      <c r="B30" s="188"/>
      <c r="C30" s="188"/>
      <c r="D30" s="50" t="s">
        <v>264</v>
      </c>
      <c r="E30" s="50" t="s">
        <v>219</v>
      </c>
      <c r="F30" s="188"/>
      <c r="G30" s="50" t="s">
        <v>265</v>
      </c>
      <c r="H30" s="50" t="s">
        <v>266</v>
      </c>
      <c r="I30" s="188"/>
      <c r="J30" s="188"/>
      <c r="K30" s="188"/>
      <c r="L30" s="188"/>
      <c r="M30" s="191"/>
    </row>
    <row r="31" spans="1:13" ht="15.75">
      <c r="A31" s="34">
        <v>1</v>
      </c>
      <c r="B31" s="35">
        <v>2</v>
      </c>
      <c r="C31" s="35">
        <v>3</v>
      </c>
      <c r="D31" s="35">
        <v>4</v>
      </c>
      <c r="E31" s="35">
        <v>5</v>
      </c>
      <c r="F31" s="35">
        <v>6</v>
      </c>
      <c r="G31" s="35">
        <v>7</v>
      </c>
      <c r="H31" s="35">
        <v>8</v>
      </c>
      <c r="I31" s="35">
        <v>9</v>
      </c>
      <c r="J31" s="35">
        <v>10</v>
      </c>
      <c r="K31" s="35">
        <v>11</v>
      </c>
      <c r="L31" s="35">
        <v>12</v>
      </c>
      <c r="M31" s="36">
        <v>13</v>
      </c>
    </row>
    <row r="32" spans="1:14" ht="15.75">
      <c r="A32" s="37" t="s">
        <v>220</v>
      </c>
      <c r="B32" s="38">
        <v>1</v>
      </c>
      <c r="C32" s="51"/>
      <c r="D32" s="51"/>
      <c r="E32" s="51"/>
      <c r="F32" s="51"/>
      <c r="G32" s="51"/>
      <c r="H32" s="51"/>
      <c r="I32" s="51"/>
      <c r="J32" s="51"/>
      <c r="K32" s="51"/>
      <c r="L32" s="51"/>
      <c r="M32" s="52">
        <f>C32-L32</f>
        <v>0</v>
      </c>
      <c r="N32" s="98">
        <f>IF(SUM(D32:K32)&lt;&gt;M32,"ошибка","")</f>
      </c>
    </row>
    <row r="33" spans="1:14" ht="15.75">
      <c r="A33" s="37" t="s">
        <v>221</v>
      </c>
      <c r="B33" s="38">
        <v>2</v>
      </c>
      <c r="C33" s="51"/>
      <c r="D33" s="51"/>
      <c r="E33" s="51"/>
      <c r="F33" s="51"/>
      <c r="G33" s="51"/>
      <c r="H33" s="51"/>
      <c r="I33" s="51"/>
      <c r="J33" s="51"/>
      <c r="K33" s="51"/>
      <c r="L33" s="51"/>
      <c r="M33" s="52">
        <f>C33-L33</f>
        <v>0</v>
      </c>
      <c r="N33" s="98">
        <f>IF(SUM(D33:K33)&lt;&gt;M33,"ошибка","")</f>
      </c>
    </row>
    <row r="34" spans="1:14" ht="25.5">
      <c r="A34" s="37" t="s">
        <v>222</v>
      </c>
      <c r="B34" s="38">
        <v>3</v>
      </c>
      <c r="C34" s="51"/>
      <c r="D34" s="51"/>
      <c r="E34" s="51"/>
      <c r="F34" s="51"/>
      <c r="G34" s="51"/>
      <c r="H34" s="51"/>
      <c r="I34" s="51"/>
      <c r="J34" s="51"/>
      <c r="K34" s="51"/>
      <c r="L34" s="51"/>
      <c r="M34" s="52">
        <f>C34-L34</f>
        <v>0</v>
      </c>
      <c r="N34" s="98">
        <f>IF(SUM(D34:K34)&lt;&gt;M34,"ошибка","")</f>
      </c>
    </row>
    <row r="35" spans="1:14" ht="25.5">
      <c r="A35" s="37" t="s">
        <v>223</v>
      </c>
      <c r="B35" s="38">
        <v>4</v>
      </c>
      <c r="C35" s="51"/>
      <c r="D35" s="51"/>
      <c r="E35" s="51"/>
      <c r="F35" s="51"/>
      <c r="G35" s="51"/>
      <c r="H35" s="51"/>
      <c r="I35" s="51"/>
      <c r="J35" s="51"/>
      <c r="K35" s="51"/>
      <c r="L35" s="51"/>
      <c r="M35" s="52">
        <f>C35-L35</f>
        <v>0</v>
      </c>
      <c r="N35" s="98">
        <f>IF(SUM(D35:K35)&lt;&gt;M35,"ошибка","")</f>
      </c>
    </row>
    <row r="36" spans="1:14" ht="16.5" thickBot="1">
      <c r="A36" s="41" t="s">
        <v>224</v>
      </c>
      <c r="B36" s="42">
        <v>5</v>
      </c>
      <c r="C36" s="54"/>
      <c r="D36" s="54"/>
      <c r="E36" s="54"/>
      <c r="F36" s="54"/>
      <c r="G36" s="54"/>
      <c r="H36" s="54"/>
      <c r="I36" s="54"/>
      <c r="J36" s="54"/>
      <c r="K36" s="54"/>
      <c r="L36" s="54"/>
      <c r="M36" s="55">
        <f>C36-L36</f>
        <v>0</v>
      </c>
      <c r="N36" s="98">
        <f>IF(SUM(D36:K36)&lt;&gt;M36,"ошибка","")</f>
      </c>
    </row>
    <row r="38" ht="12.75">
      <c r="A38" s="46" t="s">
        <v>447</v>
      </c>
    </row>
    <row r="39" ht="13.5" thickBot="1">
      <c r="A39" s="47" t="s">
        <v>209</v>
      </c>
    </row>
    <row r="40" spans="1:13" ht="12.75">
      <c r="A40" s="185" t="s">
        <v>297</v>
      </c>
      <c r="B40" s="187" t="s">
        <v>210</v>
      </c>
      <c r="C40" s="187" t="s">
        <v>211</v>
      </c>
      <c r="D40" s="187" t="s">
        <v>212</v>
      </c>
      <c r="E40" s="187"/>
      <c r="F40" s="187" t="s">
        <v>213</v>
      </c>
      <c r="G40" s="187" t="s">
        <v>214</v>
      </c>
      <c r="H40" s="187"/>
      <c r="I40" s="187" t="s">
        <v>215</v>
      </c>
      <c r="J40" s="187" t="s">
        <v>216</v>
      </c>
      <c r="K40" s="187" t="s">
        <v>217</v>
      </c>
      <c r="L40" s="187" t="s">
        <v>218</v>
      </c>
      <c r="M40" s="190" t="s">
        <v>85</v>
      </c>
    </row>
    <row r="41" spans="1:13" ht="38.25">
      <c r="A41" s="186"/>
      <c r="B41" s="188"/>
      <c r="C41" s="188"/>
      <c r="D41" s="50" t="s">
        <v>264</v>
      </c>
      <c r="E41" s="50" t="s">
        <v>219</v>
      </c>
      <c r="F41" s="188"/>
      <c r="G41" s="50" t="s">
        <v>265</v>
      </c>
      <c r="H41" s="50" t="s">
        <v>266</v>
      </c>
      <c r="I41" s="188"/>
      <c r="J41" s="188"/>
      <c r="K41" s="188"/>
      <c r="L41" s="188"/>
      <c r="M41" s="191"/>
    </row>
    <row r="42" spans="1:13" ht="15.75">
      <c r="A42" s="34">
        <v>1</v>
      </c>
      <c r="B42" s="35">
        <v>2</v>
      </c>
      <c r="C42" s="35">
        <v>3</v>
      </c>
      <c r="D42" s="35">
        <v>4</v>
      </c>
      <c r="E42" s="35">
        <v>5</v>
      </c>
      <c r="F42" s="35">
        <v>6</v>
      </c>
      <c r="G42" s="35">
        <v>7</v>
      </c>
      <c r="H42" s="35">
        <v>8</v>
      </c>
      <c r="I42" s="35">
        <v>9</v>
      </c>
      <c r="J42" s="35">
        <v>10</v>
      </c>
      <c r="K42" s="35">
        <v>11</v>
      </c>
      <c r="L42" s="35">
        <v>12</v>
      </c>
      <c r="M42" s="36">
        <v>13</v>
      </c>
    </row>
    <row r="43" spans="1:14" ht="15.75">
      <c r="A43" s="37" t="s">
        <v>220</v>
      </c>
      <c r="B43" s="38">
        <v>1</v>
      </c>
      <c r="C43" s="51"/>
      <c r="D43" s="51"/>
      <c r="E43" s="51"/>
      <c r="F43" s="51"/>
      <c r="G43" s="51"/>
      <c r="H43" s="51"/>
      <c r="I43" s="51"/>
      <c r="J43" s="51"/>
      <c r="K43" s="51"/>
      <c r="L43" s="51"/>
      <c r="M43" s="52">
        <f aca="true" t="shared" si="6" ref="M43:M48">C43-L43</f>
        <v>0</v>
      </c>
      <c r="N43" s="98">
        <f aca="true" t="shared" si="7" ref="N43:N48">IF(SUM(D43:K43)&lt;&gt;M43,"ошибка","")</f>
      </c>
    </row>
    <row r="44" spans="1:14" ht="15.75">
      <c r="A44" s="37" t="s">
        <v>221</v>
      </c>
      <c r="B44" s="38">
        <v>2</v>
      </c>
      <c r="C44" s="51"/>
      <c r="D44" s="51"/>
      <c r="E44" s="51"/>
      <c r="F44" s="51"/>
      <c r="G44" s="51"/>
      <c r="H44" s="51"/>
      <c r="I44" s="51"/>
      <c r="J44" s="51"/>
      <c r="K44" s="51"/>
      <c r="L44" s="51"/>
      <c r="M44" s="52">
        <f t="shared" si="6"/>
        <v>0</v>
      </c>
      <c r="N44" s="98">
        <f t="shared" si="7"/>
      </c>
    </row>
    <row r="45" spans="1:14" ht="25.5">
      <c r="A45" s="37" t="s">
        <v>222</v>
      </c>
      <c r="B45" s="38">
        <v>3</v>
      </c>
      <c r="C45" s="51"/>
      <c r="D45" s="51"/>
      <c r="E45" s="51"/>
      <c r="F45" s="51"/>
      <c r="G45" s="51"/>
      <c r="H45" s="51"/>
      <c r="I45" s="51"/>
      <c r="J45" s="51"/>
      <c r="K45" s="51"/>
      <c r="L45" s="51"/>
      <c r="M45" s="52">
        <f t="shared" si="6"/>
        <v>0</v>
      </c>
      <c r="N45" s="98">
        <f t="shared" si="7"/>
      </c>
    </row>
    <row r="46" spans="1:14" ht="25.5">
      <c r="A46" s="37" t="s">
        <v>223</v>
      </c>
      <c r="B46" s="38">
        <v>4</v>
      </c>
      <c r="C46" s="51"/>
      <c r="D46" s="51"/>
      <c r="E46" s="51"/>
      <c r="F46" s="51"/>
      <c r="G46" s="51"/>
      <c r="H46" s="51"/>
      <c r="I46" s="51"/>
      <c r="J46" s="51"/>
      <c r="K46" s="51"/>
      <c r="L46" s="51"/>
      <c r="M46" s="52">
        <f t="shared" si="6"/>
        <v>0</v>
      </c>
      <c r="N46" s="98">
        <f t="shared" si="7"/>
      </c>
    </row>
    <row r="47" spans="1:14" ht="16.5" thickBot="1">
      <c r="A47" s="41" t="s">
        <v>224</v>
      </c>
      <c r="B47" s="42">
        <v>5</v>
      </c>
      <c r="C47" s="54"/>
      <c r="D47" s="54"/>
      <c r="E47" s="54"/>
      <c r="F47" s="54"/>
      <c r="G47" s="54"/>
      <c r="H47" s="54"/>
      <c r="I47" s="54"/>
      <c r="J47" s="54"/>
      <c r="K47" s="54"/>
      <c r="L47" s="54"/>
      <c r="M47" s="55">
        <f t="shared" si="6"/>
        <v>0</v>
      </c>
      <c r="N47" s="98">
        <f t="shared" si="7"/>
      </c>
    </row>
    <row r="48" spans="1:14" ht="90" thickBot="1">
      <c r="A48" s="99" t="s">
        <v>326</v>
      </c>
      <c r="B48" s="100">
        <v>6</v>
      </c>
      <c r="C48" s="101"/>
      <c r="D48" s="101"/>
      <c r="E48" s="101"/>
      <c r="F48" s="101"/>
      <c r="G48" s="101"/>
      <c r="H48" s="101"/>
      <c r="I48" s="101"/>
      <c r="J48" s="101"/>
      <c r="K48" s="101"/>
      <c r="L48" s="101"/>
      <c r="M48" s="102">
        <f t="shared" si="6"/>
        <v>0</v>
      </c>
      <c r="N48" s="98">
        <f t="shared" si="7"/>
      </c>
    </row>
    <row r="49" spans="3:12" ht="12.75">
      <c r="C49" s="98">
        <f aca="true" t="shared" si="8" ref="C49:L49">IF(C48&gt;SUM(C43:C47),"ошибка","")</f>
      </c>
      <c r="D49" s="98">
        <f t="shared" si="8"/>
      </c>
      <c r="E49" s="98">
        <f t="shared" si="8"/>
      </c>
      <c r="F49" s="98">
        <f t="shared" si="8"/>
      </c>
      <c r="G49" s="98">
        <f t="shared" si="8"/>
      </c>
      <c r="H49" s="98">
        <f t="shared" si="8"/>
      </c>
      <c r="I49" s="98">
        <f t="shared" si="8"/>
      </c>
      <c r="J49" s="98">
        <f t="shared" si="8"/>
      </c>
      <c r="K49" s="98">
        <f t="shared" si="8"/>
      </c>
      <c r="L49" s="98">
        <f t="shared" si="8"/>
      </c>
    </row>
    <row r="50" s="1" customFormat="1" ht="12.75">
      <c r="A50" s="56" t="s">
        <v>465</v>
      </c>
    </row>
    <row r="51" ht="13.5" thickBot="1">
      <c r="A51" s="57" t="s">
        <v>206</v>
      </c>
    </row>
    <row r="52" spans="1:3" ht="47.25">
      <c r="A52" s="53" t="s">
        <v>244</v>
      </c>
      <c r="B52" s="48" t="s">
        <v>66</v>
      </c>
      <c r="C52" s="49" t="s">
        <v>247</v>
      </c>
    </row>
    <row r="53" spans="1:3" ht="12.75">
      <c r="A53" s="58" t="s">
        <v>159</v>
      </c>
      <c r="B53" s="59">
        <v>2</v>
      </c>
      <c r="C53" s="60">
        <v>3</v>
      </c>
    </row>
    <row r="54" spans="1:3" ht="15">
      <c r="A54" s="61" t="s">
        <v>245</v>
      </c>
      <c r="B54" s="62">
        <v>1</v>
      </c>
      <c r="C54" s="63"/>
    </row>
    <row r="55" spans="1:3" ht="28.5" customHeight="1" thickBot="1">
      <c r="A55" s="64" t="s">
        <v>295</v>
      </c>
      <c r="B55" s="65">
        <v>2</v>
      </c>
      <c r="C55" s="66"/>
    </row>
    <row r="56" spans="1:3" ht="15.75" thickBot="1">
      <c r="A56" s="64" t="s">
        <v>298</v>
      </c>
      <c r="B56" s="65">
        <v>3</v>
      </c>
      <c r="C56" s="66"/>
    </row>
    <row r="57" spans="1:13" ht="12.75" customHeight="1">
      <c r="A57" s="124" t="s">
        <v>300</v>
      </c>
      <c r="B57" s="124"/>
      <c r="C57" s="124"/>
      <c r="D57" s="124"/>
      <c r="E57" s="124"/>
      <c r="F57" s="124"/>
      <c r="G57" s="124"/>
      <c r="H57" s="124"/>
      <c r="I57" s="124"/>
      <c r="J57" s="124"/>
      <c r="K57" s="124"/>
      <c r="L57" s="124"/>
      <c r="M57" s="124"/>
    </row>
    <row r="58" spans="1:13" ht="52.5" customHeight="1">
      <c r="A58" s="119" t="s">
        <v>435</v>
      </c>
      <c r="B58" s="121"/>
      <c r="C58" s="121"/>
      <c r="D58" s="121"/>
      <c r="E58" s="121"/>
      <c r="F58" s="121"/>
      <c r="G58" s="121"/>
      <c r="H58" s="121"/>
      <c r="I58" s="121"/>
      <c r="J58" s="121"/>
      <c r="K58" s="121"/>
      <c r="L58" s="121"/>
      <c r="M58" s="121"/>
    </row>
    <row r="59" spans="1:13" ht="143.25" customHeight="1">
      <c r="A59" s="122" t="s">
        <v>436</v>
      </c>
      <c r="B59" s="192"/>
      <c r="C59" s="192"/>
      <c r="D59" s="192"/>
      <c r="E59" s="192"/>
      <c r="F59" s="192"/>
      <c r="G59" s="192"/>
      <c r="H59" s="192"/>
      <c r="I59" s="192"/>
      <c r="J59" s="192"/>
      <c r="K59" s="192"/>
      <c r="L59" s="192"/>
      <c r="M59" s="192"/>
    </row>
    <row r="60" spans="1:13" ht="24" customHeight="1">
      <c r="A60" s="119" t="s">
        <v>4</v>
      </c>
      <c r="B60" s="121"/>
      <c r="C60" s="121"/>
      <c r="D60" s="121"/>
      <c r="E60" s="121"/>
      <c r="F60" s="121"/>
      <c r="G60" s="121"/>
      <c r="H60" s="121"/>
      <c r="I60" s="121"/>
      <c r="J60" s="121"/>
      <c r="K60" s="121"/>
      <c r="L60" s="121"/>
      <c r="M60" s="121"/>
    </row>
    <row r="61" spans="1:13" ht="312.75" customHeight="1">
      <c r="A61" s="119" t="s">
        <v>448</v>
      </c>
      <c r="B61" s="121"/>
      <c r="C61" s="121"/>
      <c r="D61" s="121"/>
      <c r="E61" s="121"/>
      <c r="F61" s="121"/>
      <c r="G61" s="121"/>
      <c r="H61" s="121"/>
      <c r="I61" s="121"/>
      <c r="J61" s="121"/>
      <c r="K61" s="121"/>
      <c r="L61" s="121"/>
      <c r="M61" s="121"/>
    </row>
    <row r="62" spans="1:13" ht="38.25" customHeight="1">
      <c r="A62" s="178" t="s">
        <v>400</v>
      </c>
      <c r="B62" s="178"/>
      <c r="C62" s="178"/>
      <c r="D62" s="178"/>
      <c r="E62" s="178"/>
      <c r="F62" s="178"/>
      <c r="G62" s="178"/>
      <c r="H62" s="178"/>
      <c r="I62" s="178"/>
      <c r="J62" s="178"/>
      <c r="K62" s="178"/>
      <c r="L62" s="178"/>
      <c r="M62" s="178"/>
    </row>
    <row r="63" spans="1:13" ht="12.75">
      <c r="A63" s="119"/>
      <c r="B63" s="121"/>
      <c r="C63" s="121"/>
      <c r="D63" s="121"/>
      <c r="E63" s="121"/>
      <c r="F63" s="121"/>
      <c r="G63" s="121"/>
      <c r="H63" s="121"/>
      <c r="I63" s="121"/>
      <c r="J63" s="121"/>
      <c r="K63" s="121"/>
      <c r="L63" s="121"/>
      <c r="M63" s="121"/>
    </row>
    <row r="64" spans="1:13" ht="12.75">
      <c r="A64" s="124" t="s">
        <v>296</v>
      </c>
      <c r="B64" s="124"/>
      <c r="C64" s="124"/>
      <c r="D64" s="124"/>
      <c r="E64" s="124"/>
      <c r="F64" s="124"/>
      <c r="G64" s="124"/>
      <c r="H64" s="124"/>
      <c r="I64" s="124"/>
      <c r="J64" s="124"/>
      <c r="K64" s="124"/>
      <c r="L64" s="124"/>
      <c r="M64" s="124"/>
    </row>
    <row r="65" spans="1:13" ht="53.25" customHeight="1">
      <c r="A65" s="118" t="s">
        <v>466</v>
      </c>
      <c r="B65" s="119"/>
      <c r="C65" s="119"/>
      <c r="D65" s="119"/>
      <c r="E65" s="119"/>
      <c r="F65" s="119"/>
      <c r="G65" s="119"/>
      <c r="H65" s="119"/>
      <c r="I65" s="119"/>
      <c r="J65" s="119"/>
      <c r="K65" s="119"/>
      <c r="L65" s="119"/>
      <c r="M65" s="119"/>
    </row>
  </sheetData>
  <sheetProtection password="DED0" sheet="1"/>
  <mergeCells count="57">
    <mergeCell ref="A58:M58"/>
    <mergeCell ref="A3:M3"/>
    <mergeCell ref="A27:M27"/>
    <mergeCell ref="A29:A30"/>
    <mergeCell ref="B29:B30"/>
    <mergeCell ref="C29:C30"/>
    <mergeCell ref="D29:E29"/>
    <mergeCell ref="F29:F30"/>
    <mergeCell ref="G29:H29"/>
    <mergeCell ref="I29:I30"/>
    <mergeCell ref="B5:B6"/>
    <mergeCell ref="C5:C6"/>
    <mergeCell ref="D5:E5"/>
    <mergeCell ref="M29:M30"/>
    <mergeCell ref="K5:K6"/>
    <mergeCell ref="J5:J6"/>
    <mergeCell ref="K17:K18"/>
    <mergeCell ref="L17:L18"/>
    <mergeCell ref="A15:M15"/>
    <mergeCell ref="D17:E17"/>
    <mergeCell ref="K29:K30"/>
    <mergeCell ref="L29:L30"/>
    <mergeCell ref="A64:M64"/>
    <mergeCell ref="A59:M59"/>
    <mergeCell ref="A60:M60"/>
    <mergeCell ref="A61:M61"/>
    <mergeCell ref="A62:M62"/>
    <mergeCell ref="A63:M63"/>
    <mergeCell ref="J29:J30"/>
    <mergeCell ref="L40:L41"/>
    <mergeCell ref="A65:M65"/>
    <mergeCell ref="M5:M6"/>
    <mergeCell ref="A57:M57"/>
    <mergeCell ref="F5:F6"/>
    <mergeCell ref="G5:H5"/>
    <mergeCell ref="I5:I6"/>
    <mergeCell ref="I40:I41"/>
    <mergeCell ref="J40:J41"/>
    <mergeCell ref="K40:K41"/>
    <mergeCell ref="A5:A6"/>
    <mergeCell ref="A1:N1"/>
    <mergeCell ref="F17:F18"/>
    <mergeCell ref="G17:H17"/>
    <mergeCell ref="I17:I18"/>
    <mergeCell ref="J17:J18"/>
    <mergeCell ref="A17:A18"/>
    <mergeCell ref="B17:B18"/>
    <mergeCell ref="C17:C18"/>
    <mergeCell ref="M17:M18"/>
    <mergeCell ref="L5:L6"/>
    <mergeCell ref="M40:M41"/>
    <mergeCell ref="A40:A41"/>
    <mergeCell ref="B40:B41"/>
    <mergeCell ref="C40:C41"/>
    <mergeCell ref="D40:E40"/>
    <mergeCell ref="F40:F41"/>
    <mergeCell ref="G40:H40"/>
  </mergeCells>
  <printOptions/>
  <pageMargins left="0.75" right="0.75" top="1" bottom="1" header="0.5" footer="0.5"/>
  <pageSetup horizontalDpi="600" verticalDpi="600" orientation="portrait" paperSize="9" scale="75"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C1"/>
  <sheetViews>
    <sheetView zoomScalePageLayoutView="0" workbookViewId="0" topLeftCell="A1">
      <selection activeCell="C1" sqref="C1"/>
    </sheetView>
  </sheetViews>
  <sheetFormatPr defaultColWidth="9.00390625" defaultRowHeight="12.75"/>
  <cols>
    <col min="2" max="2" width="11.00390625" style="0" customWidth="1"/>
    <col min="3" max="3" width="73.125" style="0" customWidth="1"/>
  </cols>
  <sheetData>
    <row r="1" spans="1:3" ht="39.75" customHeight="1">
      <c r="A1" t="s">
        <v>49</v>
      </c>
      <c r="B1" s="40" t="s">
        <v>51</v>
      </c>
      <c r="C1" t="s">
        <v>50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Sergey</dc:creator>
  <cp:keywords/>
  <dc:description/>
  <cp:lastModifiedBy>Сергей Стерликов</cp:lastModifiedBy>
  <dcterms:created xsi:type="dcterms:W3CDTF">2013-08-29T06:03:17Z</dcterms:created>
  <dcterms:modified xsi:type="dcterms:W3CDTF">2023-12-08T08:49:39Z</dcterms:modified>
  <cp:category/>
  <cp:version/>
  <cp:contentType/>
  <cp:contentStatus/>
</cp:coreProperties>
</file>